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/>
  <mc:AlternateContent xmlns:mc="http://schemas.openxmlformats.org/markup-compatibility/2006">
    <mc:Choice Requires="x15">
      <x15ac:absPath xmlns:x15ac="http://schemas.microsoft.com/office/spreadsheetml/2010/11/ac" url="C:\Users\echanthe\ownCloud\INSA\0-DE\Maquettes24-25\OneDrive_1_15-07-2024\"/>
    </mc:Choice>
  </mc:AlternateContent>
  <xr:revisionPtr revIDLastSave="0" documentId="13_ncr:1_{A7649244-9D86-4AF8-8C62-3DF767906979}" xr6:coauthVersionLast="36" xr6:coauthVersionMax="47" xr10:uidLastSave="{00000000-0000-0000-0000-000000000000}"/>
  <bookViews>
    <workbookView xWindow="240" yWindow="110" windowWidth="14810" windowHeight="8010" xr2:uid="{00000000-000D-0000-FFFF-FFFF00000000}"/>
  </bookViews>
  <sheets>
    <sheet name="4A IR-SC_FIS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16" i="1" l="1"/>
  <c r="AO16" i="1"/>
  <c r="AN14" i="1"/>
  <c r="AN13" i="1"/>
  <c r="AO13" i="1"/>
  <c r="AO14" i="1"/>
  <c r="AO60" i="1"/>
  <c r="AN60" i="1"/>
  <c r="AN55" i="1"/>
  <c r="AO55" i="1"/>
  <c r="AO49" i="1"/>
  <c r="AO48" i="1"/>
  <c r="AO47" i="1"/>
  <c r="AN49" i="1"/>
  <c r="AN48" i="1"/>
  <c r="BC31" i="1"/>
  <c r="BD31" i="1" s="1"/>
  <c r="AQ31" i="1"/>
  <c r="AR31" i="1" s="1"/>
  <c r="AS31" i="1" s="1"/>
  <c r="AQ30" i="1"/>
  <c r="AR30" i="1" s="1"/>
  <c r="BC25" i="1"/>
  <c r="BD25" i="1" s="1"/>
  <c r="AQ25" i="1"/>
  <c r="AR25" i="1" s="1"/>
  <c r="AQ73" i="1"/>
  <c r="AR73" i="1" s="1"/>
  <c r="BC72" i="1"/>
  <c r="BD72" i="1" s="1"/>
  <c r="AQ72" i="1"/>
  <c r="AR72" i="1" s="1"/>
  <c r="AS72" i="1" s="1"/>
  <c r="BC71" i="1"/>
  <c r="BD71" i="1" s="1"/>
  <c r="AQ71" i="1"/>
  <c r="AR71" i="1" s="1"/>
  <c r="BC69" i="1"/>
  <c r="BD69" i="1" s="1"/>
  <c r="AQ69" i="1"/>
  <c r="AR69" i="1" s="1"/>
  <c r="AS69" i="1" s="1"/>
  <c r="P15" i="1"/>
  <c r="P16" i="1"/>
  <c r="P17" i="1"/>
  <c r="P14" i="1"/>
  <c r="P13" i="1"/>
  <c r="Z17" i="1"/>
  <c r="Z16" i="1"/>
  <c r="Z14" i="1"/>
  <c r="Z13" i="1"/>
  <c r="U15" i="1"/>
  <c r="U17" i="1"/>
  <c r="U14" i="1"/>
  <c r="U13" i="1"/>
  <c r="Z56" i="1"/>
  <c r="Z58" i="1"/>
  <c r="Z59" i="1"/>
  <c r="Z60" i="1"/>
  <c r="Z55" i="1"/>
  <c r="Z54" i="1"/>
  <c r="U56" i="1"/>
  <c r="U57" i="1"/>
  <c r="U55" i="1"/>
  <c r="U54" i="1"/>
  <c r="P55" i="1"/>
  <c r="P57" i="1"/>
  <c r="P58" i="1"/>
  <c r="P59" i="1"/>
  <c r="P60" i="1"/>
  <c r="P61" i="1"/>
  <c r="P54" i="1"/>
  <c r="U52" i="1"/>
  <c r="U51" i="1"/>
  <c r="U50" i="1"/>
  <c r="Z49" i="1"/>
  <c r="P49" i="1"/>
  <c r="Z48" i="1"/>
  <c r="P48" i="1"/>
  <c r="Z47" i="1"/>
  <c r="U47" i="1"/>
  <c r="P47" i="1"/>
  <c r="Z46" i="1"/>
  <c r="P46" i="1"/>
  <c r="Z11" i="1"/>
  <c r="U11" i="1"/>
  <c r="P11" i="1"/>
  <c r="P10" i="1"/>
  <c r="Z9" i="1"/>
  <c r="U9" i="1"/>
  <c r="P9" i="1"/>
  <c r="U8" i="1"/>
  <c r="U7" i="1"/>
  <c r="P7" i="1"/>
  <c r="Z6" i="1"/>
  <c r="U6" i="1"/>
  <c r="P6" i="1"/>
  <c r="U5" i="1"/>
  <c r="P5" i="1"/>
  <c r="M64" i="1"/>
  <c r="M20" i="1"/>
  <c r="AT64" i="1"/>
  <c r="AT80" i="1" s="1"/>
  <c r="AQ62" i="1"/>
  <c r="AR62" i="1" s="1"/>
  <c r="AS62" i="1" s="1"/>
  <c r="AQ61" i="1"/>
  <c r="AR61" i="1" s="1"/>
  <c r="AS61" i="1" s="1"/>
  <c r="BC60" i="1"/>
  <c r="BD60" i="1" s="1"/>
  <c r="BE60" i="1" s="1"/>
  <c r="AQ60" i="1"/>
  <c r="AR60" i="1" s="1"/>
  <c r="AS60" i="1" s="1"/>
  <c r="AQ59" i="1"/>
  <c r="AR59" i="1" s="1"/>
  <c r="AS59" i="1" s="1"/>
  <c r="AQ58" i="1"/>
  <c r="AR58" i="1" s="1"/>
  <c r="AS58" i="1" s="1"/>
  <c r="BC57" i="1"/>
  <c r="BD57" i="1" s="1"/>
  <c r="BE57" i="1" s="1"/>
  <c r="AQ57" i="1"/>
  <c r="AR57" i="1" s="1"/>
  <c r="AS57" i="1" s="1"/>
  <c r="AQ56" i="1"/>
  <c r="AR56" i="1" s="1"/>
  <c r="AS56" i="1" s="1"/>
  <c r="AQ55" i="1"/>
  <c r="AR55" i="1" s="1"/>
  <c r="AS55" i="1" s="1"/>
  <c r="BC54" i="1"/>
  <c r="BD54" i="1" s="1"/>
  <c r="BE54" i="1" s="1"/>
  <c r="AQ54" i="1"/>
  <c r="AQ53" i="1"/>
  <c r="AR53" i="1" s="1"/>
  <c r="AS53" i="1" s="1"/>
  <c r="BC52" i="1"/>
  <c r="BD52" i="1" s="1"/>
  <c r="BE52" i="1" s="1"/>
  <c r="AQ52" i="1"/>
  <c r="AR52" i="1" s="1"/>
  <c r="AS52" i="1" s="1"/>
  <c r="AQ51" i="1"/>
  <c r="AR51" i="1" s="1"/>
  <c r="AS51" i="1" s="1"/>
  <c r="AQ50" i="1"/>
  <c r="AR50" i="1" s="1"/>
  <c r="AS50" i="1" s="1"/>
  <c r="BC49" i="1"/>
  <c r="BD49" i="1" s="1"/>
  <c r="BE49" i="1" s="1"/>
  <c r="AQ49" i="1"/>
  <c r="AR49" i="1" s="1"/>
  <c r="AS49" i="1" s="1"/>
  <c r="AQ48" i="1"/>
  <c r="AR48" i="1" s="1"/>
  <c r="AS48" i="1" s="1"/>
  <c r="AQ47" i="1"/>
  <c r="AR47" i="1" s="1"/>
  <c r="AS47" i="1" s="1"/>
  <c r="BC46" i="1"/>
  <c r="AQ46" i="1"/>
  <c r="BE35" i="1"/>
  <c r="AV35" i="1"/>
  <c r="M35" i="1"/>
  <c r="AS35" i="1"/>
  <c r="AT20" i="1"/>
  <c r="AT40" i="1" s="1"/>
  <c r="AQ18" i="1"/>
  <c r="AR18" i="1" s="1"/>
  <c r="AS18" i="1" s="1"/>
  <c r="AQ17" i="1"/>
  <c r="AR17" i="1" s="1"/>
  <c r="AS17" i="1" s="1"/>
  <c r="BC16" i="1"/>
  <c r="BD16" i="1" s="1"/>
  <c r="BE16" i="1" s="1"/>
  <c r="AQ16" i="1"/>
  <c r="AR16" i="1" s="1"/>
  <c r="AS16" i="1" s="1"/>
  <c r="AQ15" i="1"/>
  <c r="AR15" i="1" s="1"/>
  <c r="AS15" i="1" s="1"/>
  <c r="AQ14" i="1"/>
  <c r="AR14" i="1" s="1"/>
  <c r="AS14" i="1" s="1"/>
  <c r="BC13" i="1"/>
  <c r="BD13" i="1" s="1"/>
  <c r="BE13" i="1" s="1"/>
  <c r="AQ13" i="1"/>
  <c r="AV20" i="1"/>
  <c r="AQ12" i="1"/>
  <c r="AR12" i="1" s="1"/>
  <c r="AS12" i="1" s="1"/>
  <c r="BC11" i="1"/>
  <c r="AQ11" i="1"/>
  <c r="AR11" i="1" s="1"/>
  <c r="AS11" i="1" s="1"/>
  <c r="AQ10" i="1"/>
  <c r="AR10" i="1" s="1"/>
  <c r="AS10" i="1" s="1"/>
  <c r="AQ9" i="1"/>
  <c r="AR9" i="1" s="1"/>
  <c r="AS9" i="1" s="1"/>
  <c r="BD8" i="1"/>
  <c r="AQ8" i="1"/>
  <c r="AR8" i="1" s="1"/>
  <c r="AS8" i="1" s="1"/>
  <c r="AQ7" i="1"/>
  <c r="AR7" i="1" s="1"/>
  <c r="AS7" i="1" s="1"/>
  <c r="AQ6" i="1"/>
  <c r="AR6" i="1" s="1"/>
  <c r="AS6" i="1" s="1"/>
  <c r="AQ5" i="1"/>
  <c r="AR5" i="1" l="1"/>
  <c r="BE8" i="1"/>
  <c r="BD11" i="1"/>
  <c r="AQ20" i="1"/>
  <c r="AR13" i="1"/>
  <c r="AQ35" i="1"/>
  <c r="AQ40" i="1" s="1"/>
  <c r="AR35" i="1"/>
  <c r="BC35" i="1"/>
  <c r="BD35" i="1"/>
  <c r="M40" i="1"/>
  <c r="AV41" i="1"/>
  <c r="AV40" i="1"/>
  <c r="AR46" i="1"/>
  <c r="BD46" i="1"/>
  <c r="AV65" i="1"/>
  <c r="AV64" i="1"/>
  <c r="AQ64" i="1"/>
  <c r="AR54" i="1"/>
  <c r="AT86" i="1"/>
  <c r="AQ80" i="1"/>
  <c r="AQ86" i="1" s="1"/>
  <c r="M80" i="1"/>
  <c r="M86" i="1" s="1"/>
  <c r="AV81" i="1"/>
  <c r="AV87" i="1" s="1"/>
  <c r="AV80" i="1"/>
  <c r="AV86" i="1" s="1"/>
  <c r="AS54" i="1" l="1"/>
  <c r="BE46" i="1"/>
  <c r="BC65" i="1"/>
  <c r="BC81" i="1" s="1"/>
  <c r="BC64" i="1"/>
  <c r="BC80" i="1" s="1"/>
  <c r="AS46" i="1"/>
  <c r="AS13" i="1"/>
  <c r="BE11" i="1"/>
  <c r="BC21" i="1"/>
  <c r="BC41" i="1" s="1"/>
  <c r="BC20" i="1"/>
  <c r="BC40" i="1" s="1"/>
  <c r="AS5" i="1"/>
  <c r="BE21" i="1" l="1"/>
  <c r="BE41" i="1" s="1"/>
  <c r="BE20" i="1"/>
  <c r="BE40" i="1" s="1"/>
  <c r="BD21" i="1"/>
  <c r="BD41" i="1" s="1"/>
  <c r="BD20" i="1"/>
  <c r="BD40" i="1" s="1"/>
  <c r="AR20" i="1"/>
  <c r="AR40" i="1" s="1"/>
  <c r="BC86" i="1"/>
  <c r="BC87" i="1"/>
  <c r="BE65" i="1"/>
  <c r="BE64" i="1"/>
  <c r="BD65" i="1"/>
  <c r="BD64" i="1"/>
  <c r="AR64" i="1"/>
  <c r="AR80" i="1"/>
  <c r="AR86" i="1" s="1"/>
  <c r="BE81" i="1"/>
  <c r="BE87" i="1" s="1"/>
  <c r="BE80" i="1"/>
  <c r="BE86" i="1" s="1"/>
  <c r="BD81" i="1"/>
  <c r="BD87" i="1" s="1"/>
  <c r="BD80" i="1"/>
  <c r="BD8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tc={FF8C428C-7DEF-4AF5-B4F6-033C7C8DE128}</author>
    <author>tc={C11DD82B-ED1F-41B8-8AEB-54280D2AF820}</author>
  </authors>
  <commentList>
    <comment ref="F9" authorId="0" shapeId="0" xr:uid="{FF8C428C-7DEF-4AF5-B4F6-033C7C8DE128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Code erroné</t>
        </r>
      </text>
    </comment>
    <comment ref="AN51" authorId="1" shapeId="0" xr:uid="{C11DD82B-ED1F-41B8-8AEB-54280D2AF820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Pour quel examen?</t>
        </r>
      </text>
    </comment>
  </commentList>
</comments>
</file>

<file path=xl/sharedStrings.xml><?xml version="1.0" encoding="utf-8"?>
<sst xmlns="http://schemas.openxmlformats.org/spreadsheetml/2006/main" count="998" uniqueCount="260">
  <si>
    <t>NB : caler les volumes maquette sur des multiples de 1,25h</t>
  </si>
  <si>
    <t>1 ECTS = ~30h d'apprentissage, 1h maquette = ~1,5h travail perso.</t>
  </si>
  <si>
    <t>Pedagogie</t>
  </si>
  <si>
    <t>Interdisciplinarité</t>
  </si>
  <si>
    <t>Enjeux socio-écologiques</t>
  </si>
  <si>
    <t>Enjeux Numériques</t>
  </si>
  <si>
    <t>INFORMATIQUE ET RESEAUX _ ANNEE 4</t>
  </si>
  <si>
    <t>SEMESTRE 7</t>
  </si>
  <si>
    <t>Socle Informatique et Réseaux</t>
  </si>
  <si>
    <t>UE</t>
  </si>
  <si>
    <r>
      <t xml:space="preserve">Code EC
 </t>
    </r>
    <r>
      <rPr>
        <b/>
        <sz val="8"/>
        <color rgb="FF000000"/>
        <rFont val="Arial"/>
        <family val="2"/>
      </rPr>
      <t>(=Code UE Maquette 2023-2024)</t>
    </r>
  </si>
  <si>
    <r>
      <rPr>
        <b/>
        <sz val="10"/>
        <color rgb="FF000000"/>
        <rFont val="Aptos Narrow"/>
        <family val="2"/>
        <scheme val="minor"/>
      </rPr>
      <t xml:space="preserve">Libellé EC
</t>
    </r>
    <r>
      <rPr>
        <b/>
        <sz val="10"/>
        <color rgb="FF000000"/>
        <rFont val="Aptos Narrow"/>
        <family val="2"/>
        <scheme val="minor"/>
      </rPr>
      <t>(=Libellé UE Maquette 2023-2024)</t>
    </r>
  </si>
  <si>
    <r>
      <t xml:space="preserve">Responsable EC
 </t>
    </r>
    <r>
      <rPr>
        <b/>
        <sz val="8"/>
        <color rgb="FF000000"/>
        <rFont val="Arial"/>
        <family val="2"/>
      </rPr>
      <t xml:space="preserve"> (=Responsable UE Maquette 2023-2024)</t>
    </r>
  </si>
  <si>
    <r>
      <t xml:space="preserve">Code composante
</t>
    </r>
    <r>
      <rPr>
        <b/>
        <sz val="8"/>
        <color rgb="FF000000"/>
        <rFont val="Arial (Corps)"/>
      </rPr>
      <t>(=Code EC Maquette 2023-2024)</t>
    </r>
  </si>
  <si>
    <r>
      <t xml:space="preserve">Libellé composante
 </t>
    </r>
    <r>
      <rPr>
        <b/>
        <sz val="8"/>
        <color rgb="FF000000"/>
        <rFont val="Aptos Narrow"/>
        <family val="2"/>
        <scheme val="minor"/>
      </rPr>
      <t>(=Libellé EC Maquette 2023-2024)</t>
    </r>
  </si>
  <si>
    <r>
      <t xml:space="preserve">Responsable composante
</t>
    </r>
    <r>
      <rPr>
        <b/>
        <sz val="8"/>
        <color rgb="FF000000"/>
        <rFont val="Arial (Corps)"/>
      </rPr>
      <t>(=Responsable EC Maquette 2023-2024)</t>
    </r>
  </si>
  <si>
    <t>Heures maquettes EC</t>
  </si>
  <si>
    <t>CM</t>
  </si>
  <si>
    <t>Libellé CM1</t>
  </si>
  <si>
    <t>Heure  CM1</t>
  </si>
  <si>
    <t>Durée CM1</t>
  </si>
  <si>
    <t>Groupes CM1</t>
  </si>
  <si>
    <t>TD</t>
  </si>
  <si>
    <t>Libellé TD1</t>
  </si>
  <si>
    <t>Heure TD1</t>
  </si>
  <si>
    <t>Durée TD1</t>
  </si>
  <si>
    <t>Groupes TD1</t>
  </si>
  <si>
    <t>TP</t>
  </si>
  <si>
    <t>Libellé TP1</t>
  </si>
  <si>
    <t>Heure TP1</t>
  </si>
  <si>
    <t>Groupes TP1</t>
  </si>
  <si>
    <t>Durée TP1</t>
  </si>
  <si>
    <t>PT</t>
  </si>
  <si>
    <t>Libellé PT1</t>
  </si>
  <si>
    <t>Heure PT1</t>
  </si>
  <si>
    <t>Durée PT1</t>
  </si>
  <si>
    <t>Groupe PT1</t>
  </si>
  <si>
    <t>Examen Formatif</t>
  </si>
  <si>
    <t>Examen Certificatif</t>
  </si>
  <si>
    <t>Typologie Examen 1</t>
  </si>
  <si>
    <t>Typologie Examen 2</t>
  </si>
  <si>
    <t>Typologie Examen 3</t>
  </si>
  <si>
    <t xml:space="preserve">Formule </t>
  </si>
  <si>
    <t>Coef. Ex.1</t>
  </si>
  <si>
    <t>Coef. Ex.2</t>
  </si>
  <si>
    <t>Coef. Ex.3</t>
  </si>
  <si>
    <t>Heures travail personnel</t>
  </si>
  <si>
    <t>Temps apprentissage (h)</t>
  </si>
  <si>
    <t>Crédits EC (estimatifs)</t>
  </si>
  <si>
    <t>Crédits EC (définitifs)</t>
  </si>
  <si>
    <t>Commentaires EC</t>
  </si>
  <si>
    <t>Heures maquette UE</t>
  </si>
  <si>
    <t>Crédits UE</t>
  </si>
  <si>
    <t>Commentaires UE</t>
  </si>
  <si>
    <t>Dispositif pédagogique</t>
  </si>
  <si>
    <t>Appréhender la complexité disciplinaire</t>
  </si>
  <si>
    <t>Langue d'enseignement</t>
  </si>
  <si>
    <t>Nbr élèves concernés</t>
  </si>
  <si>
    <t>Volume</t>
  </si>
  <si>
    <t>Commentaire</t>
  </si>
  <si>
    <t>Cours dédié ?</t>
  </si>
  <si>
    <t>Si non dédié</t>
  </si>
  <si>
    <t>Code UE = I4IRSCS11 / Responsable UE = N. GUERMOUCHE</t>
  </si>
  <si>
    <t>I4IRIL11</t>
  </si>
  <si>
    <t>Conception et programmation avancées</t>
  </si>
  <si>
    <t>S. Yangui</t>
  </si>
  <si>
    <t>I4IRIL11_01</t>
  </si>
  <si>
    <t>UML et patrons de conception</t>
  </si>
  <si>
    <t>N. Van Wambeke</t>
  </si>
  <si>
    <t>IE</t>
  </si>
  <si>
    <t>autre</t>
  </si>
  <si>
    <t>choisir</t>
  </si>
  <si>
    <t>choisir...</t>
  </si>
  <si>
    <t>I4IRIL11_02</t>
  </si>
  <si>
    <t>Programmation avancée en Java</t>
  </si>
  <si>
    <t>Projet</t>
  </si>
  <si>
    <t>I4IRIL11_04</t>
  </si>
  <si>
    <t>Processus de développement logiciel automatisé</t>
  </si>
  <si>
    <t>N. Guermouche</t>
  </si>
  <si>
    <t>I4IRIL11_03</t>
  </si>
  <si>
    <t>Conduite de projet</t>
  </si>
  <si>
    <t>I4IRRS11</t>
  </si>
  <si>
    <t>Internet et sécurité</t>
  </si>
  <si>
    <t>E. Alata</t>
  </si>
  <si>
    <t>I4IRRS11_01</t>
  </si>
  <si>
    <t>Interconnexion de réseaux</t>
  </si>
  <si>
    <t>C. Chassot</t>
  </si>
  <si>
    <t>I4IRRS11_02</t>
  </si>
  <si>
    <t>Algorithmique répartie</t>
  </si>
  <si>
    <t>F. Vernadat</t>
  </si>
  <si>
    <t>I4IRRS11_03</t>
  </si>
  <si>
    <t>Sécurité informatique et dans l'internet</t>
  </si>
  <si>
    <t>V. Nicomette</t>
  </si>
  <si>
    <t>Total UE1</t>
  </si>
  <si>
    <t>Systèmes communicants</t>
  </si>
  <si>
    <t>Code UE = I4IRSCO12 / Responsable UE = D. DRAGOMIRESCU</t>
  </si>
  <si>
    <t>I4IRRS21</t>
  </si>
  <si>
    <t>Réseaux de mobiles et réseaux sans fil</t>
  </si>
  <si>
    <t>D. Dragomirescu</t>
  </si>
  <si>
    <t>I4IRRS21_01</t>
  </si>
  <si>
    <t>Réseaux locaux et personnels sans fil</t>
  </si>
  <si>
    <t>S. Abdellatif</t>
  </si>
  <si>
    <t>CC</t>
  </si>
  <si>
    <t>I4IRRS21_02</t>
  </si>
  <si>
    <t>Réseaux de mobiles</t>
  </si>
  <si>
    <t>I4IRTC11</t>
  </si>
  <si>
    <t>Systèmes de transmission</t>
  </si>
  <si>
    <t>A. Boyer</t>
  </si>
  <si>
    <t>I4IRTC11_01</t>
  </si>
  <si>
    <t>Canaux bruités</t>
  </si>
  <si>
    <t>I4IRTC11_03</t>
  </si>
  <si>
    <t>BE Transmission</t>
  </si>
  <si>
    <t>G. Loubet</t>
  </si>
  <si>
    <t>I4IRTC11_04</t>
  </si>
  <si>
    <t>Antennes et modèles pour la transmission</t>
  </si>
  <si>
    <t>M. Grzeskowiak</t>
  </si>
  <si>
    <t>Total UE2</t>
  </si>
  <si>
    <t>Total UE Sciences</t>
  </si>
  <si>
    <t xml:space="preserve">Total Sciences avec Maj. 1 </t>
  </si>
  <si>
    <t xml:space="preserve">Total Sciences avec Maj. 2 </t>
  </si>
  <si>
    <t>Total Cible  UE Sciences</t>
  </si>
  <si>
    <t xml:space="preserve">Cible Sciences </t>
  </si>
  <si>
    <t>Humanités</t>
  </si>
  <si>
    <t>Centre</t>
  </si>
  <si>
    <r>
      <t xml:space="preserve">Libellé EC
</t>
    </r>
    <r>
      <rPr>
        <b/>
        <sz val="8"/>
        <color rgb="FF000000"/>
        <rFont val="Arial"/>
        <family val="2"/>
      </rPr>
      <t>(=Libellé UE Maquette 2023-2024)</t>
    </r>
  </si>
  <si>
    <r>
      <t xml:space="preserve">Libellé composante
 </t>
    </r>
    <r>
      <rPr>
        <b/>
        <sz val="8"/>
        <color rgb="FF000000"/>
        <rFont val="Aptos Narrow"/>
        <family val="2"/>
        <scheme val="minor"/>
      </rPr>
      <t>(=Libellé EC Maquette 2023-2024)</t>
    </r>
  </si>
  <si>
    <t>Formule de Calcul</t>
  </si>
  <si>
    <t>Crédits EC (estimation)</t>
  </si>
  <si>
    <t>I4DHUM11 /
L. LECLERT</t>
  </si>
  <si>
    <t>CSH</t>
  </si>
  <si>
    <t>I4CCGE11</t>
  </si>
  <si>
    <t>Développer ses aptitudes manageriales</t>
  </si>
  <si>
    <t>L.Leclert</t>
  </si>
  <si>
    <t>I4DHUM11_drt</t>
  </si>
  <si>
    <t>Droit</t>
  </si>
  <si>
    <t>L. Leclert</t>
  </si>
  <si>
    <t>Cours électif : 2 cours de 20h au choix</t>
  </si>
  <si>
    <t>I4DHUM11_fi</t>
  </si>
  <si>
    <t>Finance</t>
  </si>
  <si>
    <t>M. Lomi</t>
  </si>
  <si>
    <t>I4DHUM11_strat</t>
  </si>
  <si>
    <t>Stratégie d'entreprise responsable amont</t>
  </si>
  <si>
    <t>Stratégie d'entreprise responsable aval</t>
  </si>
  <si>
    <t xml:space="preserve"> I4GDHTSM11_TSM</t>
  </si>
  <si>
    <t>TSM</t>
  </si>
  <si>
    <t>HERENG Hélène</t>
  </si>
  <si>
    <t>I4DHUM11_LV2</t>
  </si>
  <si>
    <t>LV2</t>
  </si>
  <si>
    <t>K.Auffret</t>
  </si>
  <si>
    <t>LV2 Facultatif</t>
  </si>
  <si>
    <t>APS</t>
  </si>
  <si>
    <t>Grandir en autonomie et construire son projet professionnel 3</t>
  </si>
  <si>
    <t>I4DHUM11_APS</t>
  </si>
  <si>
    <t>ART</t>
  </si>
  <si>
    <t>I4DHUM11_Art</t>
  </si>
  <si>
    <t>Art</t>
  </si>
  <si>
    <t>L. GREGOIRE</t>
  </si>
  <si>
    <t>EAG/EA</t>
  </si>
  <si>
    <t>I4DHUM11_EGA/EA</t>
  </si>
  <si>
    <t>EGA/EA</t>
  </si>
  <si>
    <t>A. BERARD(?)</t>
  </si>
  <si>
    <t>Total UE Humanités :</t>
  </si>
  <si>
    <t>Total Humanités</t>
  </si>
  <si>
    <t>Total Cible UE Humanités :</t>
  </si>
  <si>
    <t>Cible Humanités</t>
  </si>
  <si>
    <t>Maquette</t>
  </si>
  <si>
    <t>Perso</t>
  </si>
  <si>
    <t>Apprentis.</t>
  </si>
  <si>
    <t>Crédits</t>
  </si>
  <si>
    <t>Ex. Certif.</t>
  </si>
  <si>
    <t>Apprentissage</t>
  </si>
  <si>
    <t>Total Semestre</t>
  </si>
  <si>
    <t xml:space="preserve">Total Semestre avec Maj. 1 </t>
  </si>
  <si>
    <t xml:space="preserve">Total Semestre avec Maj. 2 </t>
  </si>
  <si>
    <t>Cible semestre</t>
  </si>
  <si>
    <t>SEMESTRE 8</t>
  </si>
  <si>
    <r>
      <t xml:space="preserve">Libellé EC
</t>
    </r>
    <r>
      <rPr>
        <b/>
        <sz val="8"/>
        <color rgb="FF000000"/>
        <rFont val="Arial (Corps)"/>
      </rPr>
      <t>(=Libellé UE Maquette 2023-2024)</t>
    </r>
  </si>
  <si>
    <t>Code UE = I4IRSCS21 / Responsable UE = F. VERNADAT</t>
  </si>
  <si>
    <t>I4IRTR11</t>
  </si>
  <si>
    <t>Systèmes concurrents et temps réel</t>
  </si>
  <si>
    <t>I4IRTR11_02</t>
  </si>
  <si>
    <t>Modélisation de systèmes concurrents</t>
  </si>
  <si>
    <t>I4IRTR11_03</t>
  </si>
  <si>
    <t>Temps réel</t>
  </si>
  <si>
    <t>T. Kloda</t>
  </si>
  <si>
    <t>I4GEIQSEAPS2</t>
  </si>
  <si>
    <t>QSE</t>
  </si>
  <si>
    <t>I4GEIQSEAPS2_01</t>
  </si>
  <si>
    <t>Qualité Sécurité Environnement</t>
  </si>
  <si>
    <t>I4IRML21</t>
  </si>
  <si>
    <t>Machine learning</t>
  </si>
  <si>
    <t>M. Siala</t>
  </si>
  <si>
    <t>I4IRML21_01</t>
  </si>
  <si>
    <t>Apprentissage supervisé</t>
  </si>
  <si>
    <t>I4IRPJ11</t>
  </si>
  <si>
    <t>Projet d'initiation à la recherche</t>
  </si>
  <si>
    <t>E. Chanthery</t>
  </si>
  <si>
    <t>I4IRPJ11_02</t>
  </si>
  <si>
    <t>Tuteurs</t>
  </si>
  <si>
    <t>Réalisation</t>
  </si>
  <si>
    <t>I4IRPJ11_03</t>
  </si>
  <si>
    <t>E. Moillard</t>
  </si>
  <si>
    <t>I4IRPJ11_01</t>
  </si>
  <si>
    <t>Formation à la recherche documentaire</t>
  </si>
  <si>
    <t>L. Guillard</t>
  </si>
  <si>
    <t>Etude Bibliographique</t>
  </si>
  <si>
    <t>Total UE3</t>
  </si>
  <si>
    <t>Code UE = I4IRSCO22 / Responsable UE = S. ABDELLATIF</t>
  </si>
  <si>
    <t>I4IRRS31</t>
  </si>
  <si>
    <t>Interconnexion avancée et réseaux grande distance</t>
  </si>
  <si>
    <t>I4IRRS31_01</t>
  </si>
  <si>
    <t>Interconnexion avancée</t>
  </si>
  <si>
    <t>I4IRRS31_02</t>
  </si>
  <si>
    <t>Réseaux grande distance</t>
  </si>
  <si>
    <t>I4IRRS31_03</t>
  </si>
  <si>
    <t>BE Qualité de service dans l'internet</t>
  </si>
  <si>
    <t>BE</t>
  </si>
  <si>
    <t>I4IRRS31_04</t>
  </si>
  <si>
    <t>Modèles et algorithmes pour l'ingéniérie de trafic</t>
  </si>
  <si>
    <t>O. Brun</t>
  </si>
  <si>
    <t>I4IRRS31_05</t>
  </si>
  <si>
    <t>Vérification de protocoles</t>
  </si>
  <si>
    <t>I4RTC21</t>
  </si>
  <si>
    <t>Architecture matérielle des systèmes de télécommunication</t>
  </si>
  <si>
    <t>I4IRTC21_01</t>
  </si>
  <si>
    <t>BE dimensionnement d'interface radio pour réseaux mobiles</t>
  </si>
  <si>
    <t>I4IRTC21_02</t>
  </si>
  <si>
    <t>BE Contrôle d'accès au médium</t>
  </si>
  <si>
    <t>I4IRTC21_03</t>
  </si>
  <si>
    <t>Réseaux communications optiques</t>
  </si>
  <si>
    <t>Total UE4</t>
  </si>
  <si>
    <t xml:space="preserve">Total Sciences </t>
  </si>
  <si>
    <t>Cible Sciences :</t>
  </si>
  <si>
    <t>I4DHUM21/
N. NEGREL</t>
  </si>
  <si>
    <t>I4CCLA21</t>
  </si>
  <si>
    <t>Créer et inover au présent et au futur</t>
  </si>
  <si>
    <t>N. NEGREL</t>
  </si>
  <si>
    <t>I4DHUM21_LV1</t>
  </si>
  <si>
    <t>LV1</t>
  </si>
  <si>
    <t>P. SCANLAN</t>
  </si>
  <si>
    <t>30,5 
(35,5 en GMM à confirmer)</t>
  </si>
  <si>
    <t>I4GDHTSM21_TSM</t>
  </si>
  <si>
    <t>I4DHUM21_PIF</t>
  </si>
  <si>
    <t>Prospective et imaginaires du futur</t>
  </si>
  <si>
    <t>APS + PPI</t>
  </si>
  <si>
    <t>I4DHUM21_APS</t>
  </si>
  <si>
    <t>I4DHUM21_PPI</t>
  </si>
  <si>
    <t>PPI</t>
  </si>
  <si>
    <t>T. DUPONT</t>
  </si>
  <si>
    <t>Séance collective</t>
  </si>
  <si>
    <t>Entretien</t>
  </si>
  <si>
    <t>I4DHUM21_Art</t>
  </si>
  <si>
    <t>I4DHUM21_EGA/EA</t>
  </si>
  <si>
    <t>A. BERARD (?)</t>
  </si>
  <si>
    <t>Cible Humanités :</t>
  </si>
  <si>
    <t>Ex. Form</t>
  </si>
  <si>
    <t>Total année</t>
  </si>
  <si>
    <t>Total année (Maj. 1)</t>
  </si>
  <si>
    <t>Total année (Maj. 2)</t>
  </si>
  <si>
    <t xml:space="preserve">Cible année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</si>
</sst>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1"/>
      <color theme="1"/>
      <name val="Aptos Narrow"/>
      <family val="2"/>
      <scheme val="minor"/>
    </font>
    <font>
      <b/>
      <sz val="13"/>
      <color rgb="FF000000"/>
      <name val="Arial"/>
      <family val="2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i/>
      <sz val="13"/>
      <color rgb="FF3C78D8"/>
      <name val="Arial"/>
      <family val="2"/>
    </font>
    <font>
      <b/>
      <sz val="12"/>
      <color rgb="FF000000"/>
      <name val="Arial (Corps)"/>
    </font>
    <font>
      <sz val="12"/>
      <color rgb="FF000000"/>
      <name val="Arial (Corps)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ptos Narrow"/>
      <family val="2"/>
      <scheme val="minor"/>
    </font>
    <font>
      <b/>
      <sz val="8"/>
      <color rgb="FF000000"/>
      <name val="Arial (Corps)"/>
    </font>
    <font>
      <b/>
      <sz val="8"/>
      <color rgb="FF000000"/>
      <name val="Aptos Narrow"/>
      <family val="2"/>
      <scheme val="minor"/>
    </font>
    <font>
      <b/>
      <sz val="9"/>
      <color theme="5" tint="-0.249977111117893"/>
      <name val="Arial"/>
      <family val="2"/>
    </font>
    <font>
      <b/>
      <sz val="9"/>
      <color theme="4"/>
      <name val="Arial"/>
      <family val="2"/>
    </font>
    <font>
      <b/>
      <sz val="9"/>
      <color theme="9" tint="-0.249977111117893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sz val="7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rgb="FF000000"/>
      <name val="Calibri"/>
      <family val="2"/>
    </font>
    <font>
      <b/>
      <sz val="10"/>
      <color rgb="FFCC0000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sz val="10"/>
      <color rgb="FF990000"/>
      <name val="Calibri"/>
      <family val="2"/>
    </font>
    <font>
      <sz val="10"/>
      <color rgb="FF000000"/>
      <name val="Aptos Narrow"/>
      <family val="2"/>
      <scheme val="minor"/>
    </font>
    <font>
      <sz val="10"/>
      <color rgb="FFFF00FF"/>
      <name val="Aptos Narrow"/>
      <family val="2"/>
      <scheme val="minor"/>
    </font>
    <font>
      <sz val="10"/>
      <color rgb="FFFF00FF"/>
      <name val="Arial"/>
      <family val="2"/>
    </font>
    <font>
      <b/>
      <sz val="8"/>
      <color theme="1"/>
      <name val="Aptos Narrow"/>
      <family val="2"/>
      <scheme val="minor"/>
    </font>
    <font>
      <b/>
      <sz val="10"/>
      <color rgb="FFFF00FF"/>
      <name val="Aptos Narrow"/>
      <family val="2"/>
      <scheme val="minor"/>
    </font>
    <font>
      <sz val="10"/>
      <color rgb="FF000000"/>
      <name val="Calibri"/>
      <family val="2"/>
    </font>
    <font>
      <sz val="10"/>
      <color theme="1"/>
      <name val="Aptos Narrow"/>
      <charset val="1"/>
    </font>
    <font>
      <sz val="10"/>
      <color rgb="FF000000"/>
      <name val="Roboto"/>
      <charset val="1"/>
    </font>
    <font>
      <b/>
      <sz val="10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FF0000"/>
      <name val="Aptos Narrow"/>
      <charset val="1"/>
    </font>
    <font>
      <b/>
      <sz val="10"/>
      <color theme="1"/>
      <name val="Aptos Narrow"/>
      <charset val="1"/>
    </font>
    <font>
      <b/>
      <sz val="10"/>
      <color rgb="FF000000"/>
      <name val="Aptos Narrow"/>
    </font>
    <font>
      <sz val="10"/>
      <color rgb="FF000000"/>
      <name val="Aptos Narrow"/>
      <charset val="1"/>
    </font>
    <font>
      <b/>
      <sz val="10"/>
      <color rgb="FF000000"/>
      <name val="Aptos Narrow"/>
      <charset val="1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5A6BD"/>
        <bgColor rgb="FFD5A6BD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E4F3DD"/>
        <bgColor rgb="FFE4F3DD"/>
      </patternFill>
    </fill>
    <fill>
      <patternFill patternType="solid">
        <fgColor rgb="FFCCCCCC"/>
        <bgColor rgb="FFCCCCCC"/>
      </patternFill>
    </fill>
    <fill>
      <patternFill patternType="solid">
        <fgColor rgb="FFCCCCCC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rgb="FFFFFCF1"/>
        <bgColor rgb="FFFFFCF1"/>
      </patternFill>
    </fill>
    <fill>
      <patternFill patternType="solid">
        <fgColor rgb="FFFFFF00"/>
        <bgColor rgb="FFFFFF00"/>
      </patternFill>
    </fill>
    <fill>
      <patternFill patternType="solid">
        <fgColor rgb="FFD4E6CB"/>
        <bgColor rgb="FFD4E6CB"/>
      </patternFill>
    </fill>
    <fill>
      <patternFill patternType="solid">
        <fgColor rgb="FFDCEDFC"/>
        <bgColor rgb="FFDCEDFC"/>
      </patternFill>
    </fill>
    <fill>
      <patternFill patternType="solid">
        <fgColor rgb="FFF3F3F3"/>
        <bgColor indexed="64"/>
      </patternFill>
    </fill>
    <fill>
      <patternFill patternType="solid">
        <fgColor rgb="FFE4F3DD"/>
        <bgColor indexed="64"/>
      </patternFill>
    </fill>
    <fill>
      <patternFill patternType="solid">
        <fgColor rgb="FFBDD3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7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1"/>
      </right>
      <top style="thin">
        <color rgb="FF000001"/>
      </top>
      <bottom style="thin">
        <color rgb="FF000001"/>
      </bottom>
      <diagonal/>
    </border>
    <border>
      <left style="thin">
        <color rgb="FF000001"/>
      </left>
      <right style="thin">
        <color rgb="FF000001"/>
      </right>
      <top style="thin">
        <color rgb="FF000001"/>
      </top>
      <bottom style="thin">
        <color rgb="FF000001"/>
      </bottom>
      <diagonal/>
    </border>
    <border>
      <left style="thin">
        <color rgb="FF000001"/>
      </left>
      <right style="medium">
        <color indexed="64"/>
      </right>
      <top style="thin">
        <color rgb="FF000001"/>
      </top>
      <bottom style="thin">
        <color rgb="FF000001"/>
      </bottom>
      <diagonal/>
    </border>
    <border>
      <left style="medium">
        <color indexed="64"/>
      </left>
      <right style="thin">
        <color rgb="FF000001"/>
      </right>
      <top style="thin">
        <color rgb="FF000001"/>
      </top>
      <bottom/>
      <diagonal/>
    </border>
    <border>
      <left style="thin">
        <color rgb="FF000001"/>
      </left>
      <right style="thin">
        <color rgb="FF000001"/>
      </right>
      <top style="thin">
        <color rgb="FF000001"/>
      </top>
      <bottom/>
      <diagonal/>
    </border>
    <border>
      <left style="thin">
        <color rgb="FF000001"/>
      </left>
      <right style="medium">
        <color indexed="64"/>
      </right>
      <top style="thin">
        <color rgb="FF000001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1"/>
      </left>
      <right style="thin">
        <color rgb="FF000001"/>
      </right>
      <top/>
      <bottom style="thin">
        <color rgb="FF000001"/>
      </bottom>
      <diagonal/>
    </border>
    <border>
      <left style="thin">
        <color rgb="FF000001"/>
      </left>
      <right style="medium">
        <color indexed="64"/>
      </right>
      <top/>
      <bottom style="thin">
        <color rgb="FF000001"/>
      </bottom>
      <diagonal/>
    </border>
    <border>
      <left style="medium">
        <color indexed="64"/>
      </left>
      <right style="thin">
        <color rgb="FF000001"/>
      </right>
      <top/>
      <bottom style="thin">
        <color rgb="FF000001"/>
      </bottom>
      <diagonal/>
    </border>
    <border>
      <left style="thin">
        <color rgb="FF000001"/>
      </left>
      <right/>
      <top/>
      <bottom style="thin">
        <color rgb="FF00000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1"/>
      </right>
      <top style="thin">
        <color rgb="FF00000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1"/>
      </left>
      <right style="medium">
        <color rgb="FF000000"/>
      </right>
      <top style="thin">
        <color rgb="FF000001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1"/>
      </top>
      <bottom/>
      <diagonal/>
    </border>
    <border>
      <left style="thin">
        <color rgb="FF000001"/>
      </left>
      <right/>
      <top style="thin">
        <color rgb="FF00000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1"/>
      </top>
      <bottom/>
      <diagonal/>
    </border>
    <border>
      <left/>
      <right style="thin">
        <color rgb="FF000001"/>
      </right>
      <top/>
      <bottom/>
      <diagonal/>
    </border>
    <border>
      <left style="thin">
        <color rgb="FF000001"/>
      </left>
      <right style="thin">
        <color rgb="FF000001"/>
      </right>
      <top/>
      <bottom/>
      <diagonal/>
    </border>
    <border>
      <left style="thin">
        <color rgb="FF000001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1"/>
      </top>
      <bottom style="thin">
        <color rgb="FF000001"/>
      </bottom>
      <diagonal/>
    </border>
    <border>
      <left style="thin">
        <color rgb="FF000001"/>
      </left>
      <right/>
      <top style="thin">
        <color rgb="FF000001"/>
      </top>
      <bottom style="thin">
        <color rgb="FF00000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1"/>
      </top>
      <bottom style="thin">
        <color rgb="FF000001"/>
      </bottom>
      <diagonal/>
    </border>
    <border>
      <left/>
      <right style="medium">
        <color rgb="FF000000"/>
      </right>
      <top style="thin">
        <color rgb="FF00000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1"/>
      </left>
      <right style="medium">
        <color rgb="FF000000"/>
      </right>
      <top style="thin">
        <color rgb="FF000001"/>
      </top>
      <bottom style="thin">
        <color rgb="FF00000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 style="thin">
        <color rgb="FF000001"/>
      </top>
      <bottom style="medium">
        <color rgb="FF000000"/>
      </bottom>
      <diagonal/>
    </border>
    <border>
      <left style="medium">
        <color indexed="64"/>
      </left>
      <right style="thin">
        <color rgb="FF000001"/>
      </right>
      <top style="thin">
        <color rgb="FF000001"/>
      </top>
      <bottom style="medium">
        <color indexed="64"/>
      </bottom>
      <diagonal/>
    </border>
    <border>
      <left style="thin">
        <color rgb="FF000001"/>
      </left>
      <right style="thin">
        <color rgb="FF000001"/>
      </right>
      <top style="thin">
        <color rgb="FF000001"/>
      </top>
      <bottom style="medium">
        <color indexed="64"/>
      </bottom>
      <diagonal/>
    </border>
    <border>
      <left style="thin">
        <color rgb="FF000001"/>
      </left>
      <right style="medium">
        <color indexed="64"/>
      </right>
      <top style="thin">
        <color rgb="FF0000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1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medium">
        <color indexed="64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1"/>
      </left>
      <right/>
      <top style="thin">
        <color rgb="FF00000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1"/>
      </right>
      <top/>
      <bottom/>
      <diagonal/>
    </border>
    <border>
      <left style="thin">
        <color rgb="FF00000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1"/>
      </right>
      <top style="medium">
        <color indexed="64"/>
      </top>
      <bottom style="medium">
        <color indexed="64"/>
      </bottom>
      <diagonal/>
    </border>
    <border>
      <left style="thin">
        <color rgb="FF000001"/>
      </left>
      <right style="thin">
        <color rgb="FF000001"/>
      </right>
      <top style="medium">
        <color indexed="64"/>
      </top>
      <bottom style="medium">
        <color indexed="64"/>
      </bottom>
      <diagonal/>
    </border>
    <border>
      <left style="thin">
        <color rgb="FF0000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1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1"/>
      </right>
      <top style="medium">
        <color indexed="64"/>
      </top>
      <bottom/>
      <diagonal/>
    </border>
  </borders>
  <cellStyleXfs count="1">
    <xf numFmtId="0" fontId="0" fillId="0" borderId="0"/>
  </cellStyleXfs>
  <cellXfs count="4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3" borderId="0" xfId="0" applyFont="1" applyFill="1"/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1" xfId="0" applyFont="1" applyBorder="1"/>
    <xf numFmtId="0" fontId="5" fillId="5" borderId="1" xfId="0" applyFont="1" applyFill="1" applyBorder="1"/>
    <xf numFmtId="0" fontId="2" fillId="0" borderId="0" xfId="0" applyFont="1"/>
    <xf numFmtId="0" fontId="11" fillId="9" borderId="7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17" fillId="10" borderId="17" xfId="0" applyFont="1" applyFill="1" applyBorder="1" applyAlignment="1">
      <alignment horizontal="center" vertical="center" wrapText="1"/>
    </xf>
    <xf numFmtId="0" fontId="17" fillId="10" borderId="18" xfId="0" applyFont="1" applyFill="1" applyBorder="1" applyAlignment="1">
      <alignment horizontal="center" vertical="center" wrapText="1"/>
    </xf>
    <xf numFmtId="0" fontId="18" fillId="10" borderId="17" xfId="0" applyFont="1" applyFill="1" applyBorder="1" applyAlignment="1">
      <alignment horizontal="center" vertical="center" wrapText="1"/>
    </xf>
    <xf numFmtId="0" fontId="18" fillId="10" borderId="18" xfId="0" applyFont="1" applyFill="1" applyBorder="1" applyAlignment="1">
      <alignment horizontal="center" vertical="center" wrapText="1"/>
    </xf>
    <xf numFmtId="0" fontId="19" fillId="10" borderId="17" xfId="0" applyFont="1" applyFill="1" applyBorder="1" applyAlignment="1">
      <alignment horizontal="center" vertical="center" wrapText="1"/>
    </xf>
    <xf numFmtId="0" fontId="19" fillId="10" borderId="18" xfId="0" applyFont="1" applyFill="1" applyBorder="1" applyAlignment="1">
      <alignment horizontal="center" vertical="center" wrapText="1"/>
    </xf>
    <xf numFmtId="0" fontId="20" fillId="10" borderId="17" xfId="0" applyFont="1" applyFill="1" applyBorder="1" applyAlignment="1">
      <alignment horizontal="center" vertical="center" wrapText="1"/>
    </xf>
    <xf numFmtId="0" fontId="20" fillId="10" borderId="18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21" fillId="10" borderId="17" xfId="0" applyFont="1" applyFill="1" applyBorder="1" applyAlignment="1">
      <alignment horizontal="center" vertical="center" wrapText="1"/>
    </xf>
    <xf numFmtId="0" fontId="21" fillId="10" borderId="18" xfId="0" applyFont="1" applyFill="1" applyBorder="1" applyAlignment="1">
      <alignment horizontal="center" vertical="center" wrapText="1"/>
    </xf>
    <xf numFmtId="0" fontId="22" fillId="10" borderId="16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0" fontId="24" fillId="9" borderId="19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3" fillId="9" borderId="22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/>
    </xf>
    <xf numFmtId="0" fontId="5" fillId="9" borderId="26" xfId="0" applyFont="1" applyFill="1" applyBorder="1" applyAlignment="1">
      <alignment horizontal="center" vertical="center" wrapText="1"/>
    </xf>
    <xf numFmtId="0" fontId="5" fillId="9" borderId="26" xfId="0" applyFont="1" applyFill="1" applyBorder="1" applyAlignment="1">
      <alignment horizontal="center" vertical="center"/>
    </xf>
    <xf numFmtId="0" fontId="25" fillId="11" borderId="32" xfId="0" applyFont="1" applyFill="1" applyBorder="1" applyAlignment="1">
      <alignment horizontal="center" vertical="center" wrapText="1"/>
    </xf>
    <xf numFmtId="0" fontId="25" fillId="11" borderId="34" xfId="0" applyFont="1" applyFill="1" applyBorder="1" applyAlignment="1">
      <alignment horizontal="center" vertical="center" wrapText="1"/>
    </xf>
    <xf numFmtId="0" fontId="25" fillId="11" borderId="36" xfId="0" applyFont="1" applyFill="1" applyBorder="1" applyAlignment="1">
      <alignment horizontal="center" vertical="center" wrapText="1"/>
    </xf>
    <xf numFmtId="0" fontId="27" fillId="12" borderId="24" xfId="0" applyFont="1" applyFill="1" applyBorder="1" applyAlignment="1">
      <alignment horizontal="center"/>
    </xf>
    <xf numFmtId="0" fontId="27" fillId="12" borderId="25" xfId="0" applyFont="1" applyFill="1" applyBorder="1" applyAlignment="1">
      <alignment horizontal="center" wrapText="1"/>
    </xf>
    <xf numFmtId="0" fontId="5" fillId="12" borderId="25" xfId="0" applyFont="1" applyFill="1" applyBorder="1" applyAlignment="1">
      <alignment horizontal="center" vertical="center"/>
    </xf>
    <xf numFmtId="0" fontId="5" fillId="12" borderId="25" xfId="0" applyFont="1" applyFill="1" applyBorder="1"/>
    <xf numFmtId="0" fontId="5" fillId="12" borderId="26" xfId="0" applyFont="1" applyFill="1" applyBorder="1"/>
    <xf numFmtId="0" fontId="27" fillId="12" borderId="25" xfId="0" applyFont="1" applyFill="1" applyBorder="1" applyAlignment="1">
      <alignment horizontal="center"/>
    </xf>
    <xf numFmtId="0" fontId="25" fillId="11" borderId="38" xfId="0" applyFont="1" applyFill="1" applyBorder="1" applyAlignment="1">
      <alignment horizontal="center" vertical="center" wrapText="1"/>
    </xf>
    <xf numFmtId="0" fontId="25" fillId="11" borderId="39" xfId="0" applyFont="1" applyFill="1" applyBorder="1" applyAlignment="1">
      <alignment horizontal="center" vertical="center" wrapText="1"/>
    </xf>
    <xf numFmtId="0" fontId="25" fillId="11" borderId="41" xfId="0" applyFont="1" applyFill="1" applyBorder="1" applyAlignment="1">
      <alignment horizontal="center" vertical="center" wrapText="1"/>
    </xf>
    <xf numFmtId="0" fontId="27" fillId="12" borderId="24" xfId="0" applyFont="1" applyFill="1" applyBorder="1" applyAlignment="1">
      <alignment horizontal="center" vertical="center"/>
    </xf>
    <xf numFmtId="0" fontId="27" fillId="12" borderId="25" xfId="0" applyFont="1" applyFill="1" applyBorder="1" applyAlignment="1">
      <alignment horizontal="center" vertical="center" wrapText="1"/>
    </xf>
    <xf numFmtId="0" fontId="5" fillId="12" borderId="25" xfId="0" applyFont="1" applyFill="1" applyBorder="1" applyAlignment="1">
      <alignment vertical="center"/>
    </xf>
    <xf numFmtId="0" fontId="5" fillId="12" borderId="26" xfId="0" applyFont="1" applyFill="1" applyBorder="1" applyAlignment="1">
      <alignment vertical="center"/>
    </xf>
    <xf numFmtId="0" fontId="27" fillId="12" borderId="25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 textRotation="90" wrapText="1"/>
    </xf>
    <xf numFmtId="0" fontId="25" fillId="0" borderId="0" xfId="0" applyFont="1" applyAlignment="1">
      <alignment horizontal="center" vertical="center" textRotation="90" wrapText="1"/>
    </xf>
    <xf numFmtId="0" fontId="29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" fillId="8" borderId="0" xfId="0" applyFont="1" applyFill="1" applyAlignment="1">
      <alignment horizontal="right"/>
    </xf>
    <xf numFmtId="0" fontId="30" fillId="8" borderId="0" xfId="0" applyFont="1" applyFill="1" applyAlignment="1">
      <alignment horizontal="right"/>
    </xf>
    <xf numFmtId="0" fontId="0" fillId="8" borderId="0" xfId="0" applyFill="1" applyAlignment="1">
      <alignment horizontal="right"/>
    </xf>
    <xf numFmtId="0" fontId="30" fillId="8" borderId="0" xfId="0" applyFont="1" applyFill="1" applyAlignment="1">
      <alignment horizontal="center"/>
    </xf>
    <xf numFmtId="0" fontId="30" fillId="8" borderId="0" xfId="0" applyFont="1" applyFill="1" applyAlignment="1">
      <alignment horizontal="left"/>
    </xf>
    <xf numFmtId="0" fontId="2" fillId="8" borderId="0" xfId="0" applyFont="1" applyFill="1"/>
    <xf numFmtId="0" fontId="31" fillId="8" borderId="0" xfId="0" applyFont="1" applyFill="1" applyAlignment="1">
      <alignment horizontal="right"/>
    </xf>
    <xf numFmtId="0" fontId="31" fillId="8" borderId="0" xfId="0" applyFont="1" applyFill="1" applyAlignment="1">
      <alignment horizontal="center"/>
    </xf>
    <xf numFmtId="0" fontId="32" fillId="8" borderId="0" xfId="0" applyFont="1" applyFill="1" applyAlignment="1">
      <alignment horizontal="center"/>
    </xf>
    <xf numFmtId="0" fontId="32" fillId="8" borderId="0" xfId="0" applyFont="1" applyFill="1" applyAlignment="1">
      <alignment horizontal="left"/>
    </xf>
    <xf numFmtId="0" fontId="9" fillId="9" borderId="61" xfId="0" applyFont="1" applyFill="1" applyBorder="1" applyAlignment="1">
      <alignment horizontal="center" vertical="center" wrapText="1"/>
    </xf>
    <xf numFmtId="0" fontId="19" fillId="10" borderId="62" xfId="0" applyFont="1" applyFill="1" applyBorder="1" applyAlignment="1">
      <alignment horizontal="center" vertical="center" wrapText="1"/>
    </xf>
    <xf numFmtId="0" fontId="20" fillId="10" borderId="62" xfId="0" applyFont="1" applyFill="1" applyBorder="1" applyAlignment="1">
      <alignment horizontal="center" vertical="center" wrapText="1"/>
    </xf>
    <xf numFmtId="0" fontId="2" fillId="9" borderId="63" xfId="0" applyFont="1" applyFill="1" applyBorder="1" applyAlignment="1">
      <alignment horizontal="center" vertical="center" wrapText="1"/>
    </xf>
    <xf numFmtId="0" fontId="5" fillId="9" borderId="64" xfId="0" applyFont="1" applyFill="1" applyBorder="1" applyAlignment="1">
      <alignment horizontal="center" vertical="center" wrapText="1"/>
    </xf>
    <xf numFmtId="0" fontId="5" fillId="9" borderId="65" xfId="0" applyFont="1" applyFill="1" applyBorder="1" applyAlignment="1">
      <alignment horizontal="center" vertical="center" wrapText="1"/>
    </xf>
    <xf numFmtId="0" fontId="5" fillId="9" borderId="65" xfId="0" applyFont="1" applyFill="1" applyBorder="1" applyAlignment="1">
      <alignment horizontal="center" vertical="center"/>
    </xf>
    <xf numFmtId="0" fontId="5" fillId="9" borderId="66" xfId="0" applyFont="1" applyFill="1" applyBorder="1" applyAlignment="1">
      <alignment horizontal="center" vertical="center" wrapText="1"/>
    </xf>
    <xf numFmtId="0" fontId="5" fillId="9" borderId="66" xfId="0" applyFont="1" applyFill="1" applyBorder="1" applyAlignment="1">
      <alignment horizontal="center" vertical="center"/>
    </xf>
    <xf numFmtId="0" fontId="25" fillId="11" borderId="68" xfId="0" applyFont="1" applyFill="1" applyBorder="1" applyAlignment="1">
      <alignment horizontal="center" vertical="center" wrapText="1"/>
    </xf>
    <xf numFmtId="0" fontId="25" fillId="11" borderId="69" xfId="0" applyFont="1" applyFill="1" applyBorder="1" applyAlignment="1">
      <alignment horizontal="center" vertical="center" wrapText="1"/>
    </xf>
    <xf numFmtId="0" fontId="25" fillId="11" borderId="70" xfId="0" applyFont="1" applyFill="1" applyBorder="1" applyAlignment="1">
      <alignment horizontal="center" vertical="center" wrapText="1"/>
    </xf>
    <xf numFmtId="0" fontId="25" fillId="11" borderId="71" xfId="0" applyFont="1" applyFill="1" applyBorder="1" applyAlignment="1">
      <alignment horizontal="center" vertical="center" wrapText="1"/>
    </xf>
    <xf numFmtId="0" fontId="25" fillId="11" borderId="78" xfId="0" applyFont="1" applyFill="1" applyBorder="1" applyAlignment="1">
      <alignment horizontal="center" vertical="center" wrapText="1"/>
    </xf>
    <xf numFmtId="0" fontId="25" fillId="11" borderId="51" xfId="0" applyFont="1" applyFill="1" applyBorder="1" applyAlignment="1">
      <alignment horizontal="center" vertical="center" wrapText="1"/>
    </xf>
    <xf numFmtId="0" fontId="25" fillId="11" borderId="52" xfId="0" applyFont="1" applyFill="1" applyBorder="1" applyAlignment="1">
      <alignment horizontal="center" vertical="center" wrapText="1"/>
    </xf>
    <xf numFmtId="0" fontId="25" fillId="11" borderId="50" xfId="0" applyFont="1" applyFill="1" applyBorder="1" applyAlignment="1">
      <alignment horizontal="center" vertical="center" wrapText="1"/>
    </xf>
    <xf numFmtId="0" fontId="25" fillId="11" borderId="79" xfId="0" applyFont="1" applyFill="1" applyBorder="1" applyAlignment="1">
      <alignment horizontal="center" vertical="center" wrapText="1"/>
    </xf>
    <xf numFmtId="0" fontId="25" fillId="11" borderId="81" xfId="0" applyFont="1" applyFill="1" applyBorder="1" applyAlignment="1">
      <alignment horizontal="center" vertical="center" wrapText="1"/>
    </xf>
    <xf numFmtId="0" fontId="25" fillId="0" borderId="86" xfId="0" applyFont="1" applyBorder="1" applyAlignment="1">
      <alignment horizontal="center" vertical="center" wrapText="1"/>
    </xf>
    <xf numFmtId="0" fontId="25" fillId="11" borderId="38" xfId="0" applyFont="1" applyFill="1" applyBorder="1" applyAlignment="1">
      <alignment horizontal="left" vertical="center" wrapText="1"/>
    </xf>
    <xf numFmtId="0" fontId="25" fillId="11" borderId="87" xfId="0" applyFont="1" applyFill="1" applyBorder="1" applyAlignment="1">
      <alignment horizontal="center" vertical="center" wrapText="1"/>
    </xf>
    <xf numFmtId="0" fontId="25" fillId="11" borderId="48" xfId="0" applyFont="1" applyFill="1" applyBorder="1" applyAlignment="1">
      <alignment horizontal="center" vertical="center" wrapText="1"/>
    </xf>
    <xf numFmtId="0" fontId="25" fillId="11" borderId="49" xfId="0" applyFont="1" applyFill="1" applyBorder="1" applyAlignment="1">
      <alignment horizontal="center" vertical="center" wrapText="1"/>
    </xf>
    <xf numFmtId="0" fontId="25" fillId="11" borderId="47" xfId="0" applyFont="1" applyFill="1" applyBorder="1" applyAlignment="1">
      <alignment horizontal="center" vertical="center" wrapText="1"/>
    </xf>
    <xf numFmtId="0" fontId="25" fillId="11" borderId="88" xfId="0" applyFont="1" applyFill="1" applyBorder="1" applyAlignment="1">
      <alignment horizontal="center" vertical="center" wrapText="1"/>
    </xf>
    <xf numFmtId="0" fontId="25" fillId="11" borderId="90" xfId="0" applyFont="1" applyFill="1" applyBorder="1" applyAlignment="1">
      <alignment horizontal="center" vertical="center" wrapText="1"/>
    </xf>
    <xf numFmtId="0" fontId="2" fillId="15" borderId="0" xfId="0" applyFont="1" applyFill="1"/>
    <xf numFmtId="0" fontId="30" fillId="15" borderId="0" xfId="0" applyFont="1" applyFill="1" applyAlignment="1">
      <alignment horizontal="right"/>
    </xf>
    <xf numFmtId="0" fontId="30" fillId="15" borderId="0" xfId="0" applyFont="1" applyFill="1" applyAlignment="1">
      <alignment horizontal="center"/>
    </xf>
    <xf numFmtId="0" fontId="30" fillId="15" borderId="0" xfId="0" applyFont="1" applyFill="1" applyAlignment="1">
      <alignment horizontal="left"/>
    </xf>
    <xf numFmtId="0" fontId="31" fillId="15" borderId="0" xfId="0" applyFont="1" applyFill="1" applyAlignment="1">
      <alignment horizontal="right"/>
    </xf>
    <xf numFmtId="0" fontId="31" fillId="15" borderId="0" xfId="0" applyFont="1" applyFill="1" applyAlignment="1">
      <alignment horizontal="center"/>
    </xf>
    <xf numFmtId="0" fontId="32" fillId="15" borderId="0" xfId="0" applyFont="1" applyFill="1" applyAlignment="1">
      <alignment horizontal="center"/>
    </xf>
    <xf numFmtId="0" fontId="31" fillId="15" borderId="0" xfId="0" applyFont="1" applyFill="1" applyAlignment="1">
      <alignment horizontal="left"/>
    </xf>
    <xf numFmtId="0" fontId="2" fillId="0" borderId="0" xfId="0" applyFont="1" applyAlignment="1">
      <alignment horizontal="right"/>
    </xf>
    <xf numFmtId="0" fontId="2" fillId="6" borderId="97" xfId="0" applyFont="1" applyFill="1" applyBorder="1"/>
    <xf numFmtId="0" fontId="2" fillId="6" borderId="97" xfId="0" applyFont="1" applyFill="1" applyBorder="1" applyAlignment="1">
      <alignment horizontal="right"/>
    </xf>
    <xf numFmtId="0" fontId="2" fillId="6" borderId="97" xfId="0" applyFont="1" applyFill="1" applyBorder="1" applyAlignment="1">
      <alignment horizontal="center"/>
    </xf>
    <xf numFmtId="0" fontId="11" fillId="6" borderId="97" xfId="0" applyFont="1" applyFill="1" applyBorder="1" applyAlignment="1">
      <alignment horizontal="center" vertical="center"/>
    </xf>
    <xf numFmtId="0" fontId="33" fillId="6" borderId="97" xfId="0" applyFont="1" applyFill="1" applyBorder="1" applyAlignment="1">
      <alignment horizontal="center" vertical="center"/>
    </xf>
    <xf numFmtId="0" fontId="2" fillId="6" borderId="98" xfId="0" applyFont="1" applyFill="1" applyBorder="1"/>
    <xf numFmtId="0" fontId="2" fillId="6" borderId="99" xfId="0" applyFont="1" applyFill="1" applyBorder="1"/>
    <xf numFmtId="0" fontId="2" fillId="6" borderId="0" xfId="0" applyFont="1" applyFill="1"/>
    <xf numFmtId="0" fontId="11" fillId="6" borderId="0" xfId="0" applyFont="1" applyFill="1" applyAlignment="1">
      <alignment horizontal="right"/>
    </xf>
    <xf numFmtId="0" fontId="11" fillId="6" borderId="0" xfId="0" applyFont="1" applyFill="1" applyAlignment="1">
      <alignment horizontal="center"/>
    </xf>
    <xf numFmtId="0" fontId="11" fillId="6" borderId="0" xfId="0" applyFont="1" applyFill="1" applyAlignment="1">
      <alignment horizontal="left"/>
    </xf>
    <xf numFmtId="0" fontId="14" fillId="6" borderId="0" xfId="0" applyFont="1" applyFill="1" applyAlignment="1">
      <alignment horizontal="center"/>
    </xf>
    <xf numFmtId="0" fontId="11" fillId="6" borderId="28" xfId="0" applyFont="1" applyFill="1" applyBorder="1" applyAlignment="1">
      <alignment horizontal="left"/>
    </xf>
    <xf numFmtId="0" fontId="2" fillId="6" borderId="2" xfId="0" applyFont="1" applyFill="1" applyBorder="1"/>
    <xf numFmtId="0" fontId="2" fillId="6" borderId="1" xfId="0" applyFont="1" applyFill="1" applyBorder="1"/>
    <xf numFmtId="0" fontId="31" fillId="6" borderId="1" xfId="0" applyFont="1" applyFill="1" applyBorder="1" applyAlignment="1">
      <alignment horizontal="right"/>
    </xf>
    <xf numFmtId="0" fontId="31" fillId="6" borderId="1" xfId="0" applyFont="1" applyFill="1" applyBorder="1" applyAlignment="1">
      <alignment horizontal="center"/>
    </xf>
    <xf numFmtId="0" fontId="31" fillId="6" borderId="1" xfId="0" applyFont="1" applyFill="1" applyBorder="1" applyAlignment="1">
      <alignment horizontal="left"/>
    </xf>
    <xf numFmtId="0" fontId="31" fillId="6" borderId="3" xfId="0" applyFont="1" applyFill="1" applyBorder="1" applyAlignment="1">
      <alignment horizontal="left"/>
    </xf>
    <xf numFmtId="0" fontId="25" fillId="8" borderId="0" xfId="0" applyFont="1" applyFill="1" applyAlignment="1">
      <alignment wrapText="1"/>
    </xf>
    <xf numFmtId="0" fontId="25" fillId="0" borderId="0" xfId="0" applyFont="1" applyAlignment="1">
      <alignment wrapText="1"/>
    </xf>
    <xf numFmtId="0" fontId="32" fillId="8" borderId="0" xfId="0" applyFont="1" applyFill="1" applyAlignment="1">
      <alignment horizontal="right"/>
    </xf>
    <xf numFmtId="0" fontId="25" fillId="0" borderId="89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106" xfId="0" applyFont="1" applyBorder="1" applyAlignment="1">
      <alignment horizontal="center" vertical="center" wrapText="1"/>
    </xf>
    <xf numFmtId="0" fontId="25" fillId="11" borderId="54" xfId="0" applyFont="1" applyFill="1" applyBorder="1" applyAlignment="1">
      <alignment horizontal="left" vertical="center" wrapText="1"/>
    </xf>
    <xf numFmtId="0" fontId="25" fillId="11" borderId="109" xfId="0" applyFont="1" applyFill="1" applyBorder="1" applyAlignment="1">
      <alignment horizontal="center" vertical="center" wrapText="1"/>
    </xf>
    <xf numFmtId="0" fontId="25" fillId="11" borderId="110" xfId="0" applyFont="1" applyFill="1" applyBorder="1" applyAlignment="1">
      <alignment horizontal="center" vertical="center" wrapText="1"/>
    </xf>
    <xf numFmtId="0" fontId="25" fillId="11" borderId="111" xfId="0" applyFont="1" applyFill="1" applyBorder="1" applyAlignment="1">
      <alignment horizontal="center" vertical="center" wrapText="1"/>
    </xf>
    <xf numFmtId="0" fontId="25" fillId="11" borderId="112" xfId="0" applyFont="1" applyFill="1" applyBorder="1" applyAlignment="1">
      <alignment horizontal="center" vertical="center" wrapText="1"/>
    </xf>
    <xf numFmtId="0" fontId="25" fillId="11" borderId="58" xfId="0" applyFont="1" applyFill="1" applyBorder="1" applyAlignment="1">
      <alignment horizontal="center" vertical="center" wrapText="1"/>
    </xf>
    <xf numFmtId="0" fontId="25" fillId="11" borderId="54" xfId="0" applyFont="1" applyFill="1" applyBorder="1" applyAlignment="1">
      <alignment horizontal="center" vertical="center" wrapText="1"/>
    </xf>
    <xf numFmtId="0" fontId="25" fillId="11" borderId="113" xfId="0" applyFont="1" applyFill="1" applyBorder="1" applyAlignment="1">
      <alignment horizontal="center" vertical="center" wrapText="1"/>
    </xf>
    <xf numFmtId="0" fontId="2" fillId="6" borderId="99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11" fillId="3" borderId="0" xfId="0" applyFont="1" applyFill="1" applyAlignment="1">
      <alignment horizontal="center" vertical="center" textRotation="90"/>
    </xf>
    <xf numFmtId="0" fontId="11" fillId="7" borderId="97" xfId="0" applyFont="1" applyFill="1" applyBorder="1" applyAlignment="1">
      <alignment horizontal="center" vertical="center" textRotation="90"/>
    </xf>
    <xf numFmtId="0" fontId="2" fillId="7" borderId="97" xfId="0" applyFont="1" applyFill="1" applyBorder="1"/>
    <xf numFmtId="0" fontId="11" fillId="7" borderId="97" xfId="0" applyFont="1" applyFill="1" applyBorder="1"/>
    <xf numFmtId="0" fontId="11" fillId="7" borderId="97" xfId="0" applyFont="1" applyFill="1" applyBorder="1" applyAlignment="1">
      <alignment horizontal="center" vertical="center"/>
    </xf>
    <xf numFmtId="0" fontId="33" fillId="7" borderId="97" xfId="0" applyFont="1" applyFill="1" applyBorder="1" applyAlignment="1">
      <alignment horizontal="center" vertical="center"/>
    </xf>
    <xf numFmtId="0" fontId="2" fillId="7" borderId="97" xfId="0" applyFont="1" applyFill="1" applyBorder="1" applyAlignment="1">
      <alignment horizontal="center"/>
    </xf>
    <xf numFmtId="0" fontId="2" fillId="7" borderId="98" xfId="0" applyFont="1" applyFill="1" applyBorder="1"/>
    <xf numFmtId="0" fontId="11" fillId="7" borderId="0" xfId="0" applyFont="1" applyFill="1" applyAlignment="1">
      <alignment horizontal="center" vertical="center" textRotation="90"/>
    </xf>
    <xf numFmtId="0" fontId="2" fillId="7" borderId="0" xfId="0" applyFont="1" applyFill="1"/>
    <xf numFmtId="0" fontId="11" fillId="7" borderId="0" xfId="0" applyFont="1" applyFill="1" applyAlignment="1">
      <alignment horizontal="right"/>
    </xf>
    <xf numFmtId="0" fontId="11" fillId="7" borderId="0" xfId="0" applyFont="1" applyFill="1" applyAlignment="1">
      <alignment horizontal="center"/>
    </xf>
    <xf numFmtId="0" fontId="11" fillId="7" borderId="0" xfId="0" applyFont="1" applyFill="1" applyAlignment="1">
      <alignment horizontal="left"/>
    </xf>
    <xf numFmtId="0" fontId="11" fillId="7" borderId="28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center" vertical="center" textRotation="90"/>
    </xf>
    <xf numFmtId="0" fontId="2" fillId="7" borderId="1" xfId="0" applyFont="1" applyFill="1" applyBorder="1"/>
    <xf numFmtId="0" fontId="34" fillId="7" borderId="1" xfId="0" applyFont="1" applyFill="1" applyBorder="1" applyAlignment="1">
      <alignment horizontal="right"/>
    </xf>
    <xf numFmtId="0" fontId="34" fillId="7" borderId="1" xfId="0" applyFont="1" applyFill="1" applyBorder="1" applyAlignment="1">
      <alignment horizontal="center"/>
    </xf>
    <xf numFmtId="0" fontId="34" fillId="7" borderId="1" xfId="0" applyFont="1" applyFill="1" applyBorder="1" applyAlignment="1">
      <alignment horizontal="left"/>
    </xf>
    <xf numFmtId="0" fontId="34" fillId="7" borderId="3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35" fillId="16" borderId="25" xfId="0" applyFont="1" applyFill="1" applyBorder="1"/>
    <xf numFmtId="0" fontId="35" fillId="16" borderId="31" xfId="0" applyFont="1" applyFill="1" applyBorder="1"/>
    <xf numFmtId="0" fontId="35" fillId="16" borderId="124" xfId="0" applyFont="1" applyFill="1" applyBorder="1"/>
    <xf numFmtId="0" fontId="35" fillId="16" borderId="33" xfId="0" applyFont="1" applyFill="1" applyBorder="1"/>
    <xf numFmtId="0" fontId="35" fillId="16" borderId="120" xfId="0" applyFont="1" applyFill="1" applyBorder="1"/>
    <xf numFmtId="0" fontId="36" fillId="16" borderId="31" xfId="0" applyFont="1" applyFill="1" applyBorder="1"/>
    <xf numFmtId="0" fontId="36" fillId="16" borderId="124" xfId="0" applyFont="1" applyFill="1" applyBorder="1"/>
    <xf numFmtId="0" fontId="36" fillId="16" borderId="120" xfId="0" applyFont="1" applyFill="1" applyBorder="1"/>
    <xf numFmtId="0" fontId="35" fillId="16" borderId="37" xfId="0" applyFont="1" applyFill="1" applyBorder="1"/>
    <xf numFmtId="0" fontId="35" fillId="16" borderId="121" xfId="0" applyFont="1" applyFill="1" applyBorder="1"/>
    <xf numFmtId="0" fontId="35" fillId="16" borderId="117" xfId="0" applyFont="1" applyFill="1" applyBorder="1"/>
    <xf numFmtId="0" fontId="36" fillId="16" borderId="37" xfId="0" applyFont="1" applyFill="1" applyBorder="1"/>
    <xf numFmtId="0" fontId="36" fillId="16" borderId="121" xfId="0" applyFont="1" applyFill="1" applyBorder="1"/>
    <xf numFmtId="0" fontId="36" fillId="16" borderId="117" xfId="0" applyFont="1" applyFill="1" applyBorder="1"/>
    <xf numFmtId="0" fontId="36" fillId="17" borderId="125" xfId="0" applyFont="1" applyFill="1" applyBorder="1"/>
    <xf numFmtId="0" fontId="36" fillId="17" borderId="128" xfId="0" applyFont="1" applyFill="1" applyBorder="1"/>
    <xf numFmtId="0" fontId="36" fillId="17" borderId="129" xfId="0" applyFont="1" applyFill="1" applyBorder="1"/>
    <xf numFmtId="0" fontId="37" fillId="17" borderId="130" xfId="0" applyFont="1" applyFill="1" applyBorder="1"/>
    <xf numFmtId="0" fontId="35" fillId="17" borderId="131" xfId="0" applyFont="1" applyFill="1" applyBorder="1"/>
    <xf numFmtId="0" fontId="36" fillId="17" borderId="132" xfId="0" applyFont="1" applyFill="1" applyBorder="1"/>
    <xf numFmtId="0" fontId="36" fillId="17" borderId="130" xfId="0" applyFont="1" applyFill="1" applyBorder="1"/>
    <xf numFmtId="0" fontId="12" fillId="14" borderId="56" xfId="0" applyFont="1" applyFill="1" applyBorder="1" applyAlignment="1">
      <alignment vertical="center" textRotation="90" wrapText="1"/>
    </xf>
    <xf numFmtId="0" fontId="36" fillId="18" borderId="126" xfId="0" applyFont="1" applyFill="1" applyBorder="1"/>
    <xf numFmtId="0" fontId="36" fillId="18" borderId="125" xfId="0" applyFont="1" applyFill="1" applyBorder="1"/>
    <xf numFmtId="0" fontId="36" fillId="18" borderId="127" xfId="0" applyFont="1" applyFill="1" applyBorder="1"/>
    <xf numFmtId="0" fontId="36" fillId="18" borderId="140" xfId="0" applyFont="1" applyFill="1" applyBorder="1"/>
    <xf numFmtId="0" fontId="36" fillId="18" borderId="141" xfId="0" applyFont="1" applyFill="1" applyBorder="1"/>
    <xf numFmtId="0" fontId="37" fillId="18" borderId="141" xfId="0" applyFont="1" applyFill="1" applyBorder="1"/>
    <xf numFmtId="0" fontId="35" fillId="18" borderId="132" xfId="0" applyFont="1" applyFill="1" applyBorder="1"/>
    <xf numFmtId="0" fontId="36" fillId="18" borderId="132" xfId="0" applyFont="1" applyFill="1" applyBorder="1"/>
    <xf numFmtId="0" fontId="36" fillId="18" borderId="129" xfId="0" applyFont="1" applyFill="1" applyBorder="1"/>
    <xf numFmtId="0" fontId="36" fillId="18" borderId="130" xfId="0" applyFont="1" applyFill="1" applyBorder="1"/>
    <xf numFmtId="0" fontId="35" fillId="0" borderId="117" xfId="0" applyFont="1" applyBorder="1"/>
    <xf numFmtId="0" fontId="35" fillId="0" borderId="121" xfId="0" applyFont="1" applyBorder="1" applyAlignment="1">
      <alignment horizontal="center" vertical="center"/>
    </xf>
    <xf numFmtId="0" fontId="36" fillId="17" borderId="126" xfId="0" applyFont="1" applyFill="1" applyBorder="1" applyAlignment="1">
      <alignment horizontal="center" vertical="center"/>
    </xf>
    <xf numFmtId="0" fontId="36" fillId="17" borderId="127" xfId="0" applyFont="1" applyFill="1" applyBorder="1" applyAlignment="1">
      <alignment horizontal="center" vertical="center"/>
    </xf>
    <xf numFmtId="0" fontId="36" fillId="17" borderId="125" xfId="0" applyFont="1" applyFill="1" applyBorder="1" applyAlignment="1">
      <alignment horizontal="center" vertical="center"/>
    </xf>
    <xf numFmtId="0" fontId="36" fillId="16" borderId="33" xfId="0" applyFont="1" applyFill="1" applyBorder="1"/>
    <xf numFmtId="0" fontId="36" fillId="16" borderId="142" xfId="0" applyFont="1" applyFill="1" applyBorder="1"/>
    <xf numFmtId="0" fontId="36" fillId="17" borderId="131" xfId="0" applyFont="1" applyFill="1" applyBorder="1"/>
    <xf numFmtId="0" fontId="36" fillId="18" borderId="131" xfId="0" applyFont="1" applyFill="1" applyBorder="1"/>
    <xf numFmtId="0" fontId="25" fillId="0" borderId="67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11" borderId="93" xfId="0" applyFont="1" applyFill="1" applyBorder="1" applyAlignment="1">
      <alignment horizontal="center" vertical="center" wrapText="1"/>
    </xf>
    <xf numFmtId="0" fontId="10" fillId="0" borderId="95" xfId="0" applyFont="1" applyBorder="1"/>
    <xf numFmtId="0" fontId="10" fillId="0" borderId="57" xfId="0" applyFont="1" applyBorder="1"/>
    <xf numFmtId="0" fontId="10" fillId="0" borderId="108" xfId="0" applyFont="1" applyBorder="1"/>
    <xf numFmtId="0" fontId="38" fillId="9" borderId="19" xfId="0" applyFont="1" applyFill="1" applyBorder="1" applyAlignment="1">
      <alignment horizontal="center" vertical="center" wrapText="1"/>
    </xf>
    <xf numFmtId="0" fontId="38" fillId="9" borderId="60" xfId="0" applyFont="1" applyFill="1" applyBorder="1" applyAlignment="1">
      <alignment horizontal="center" vertical="center"/>
    </xf>
    <xf numFmtId="0" fontId="39" fillId="9" borderId="144" xfId="0" applyFont="1" applyFill="1" applyBorder="1" applyAlignment="1">
      <alignment horizontal="center" vertical="center" wrapText="1"/>
    </xf>
    <xf numFmtId="0" fontId="39" fillId="9" borderId="13" xfId="0" applyFont="1" applyFill="1" applyBorder="1" applyAlignment="1">
      <alignment horizontal="center" vertical="center" wrapText="1"/>
    </xf>
    <xf numFmtId="0" fontId="39" fillId="9" borderId="14" xfId="0" applyFont="1" applyFill="1" applyBorder="1" applyAlignment="1">
      <alignment horizontal="center" vertical="center" wrapText="1"/>
    </xf>
    <xf numFmtId="0" fontId="40" fillId="9" borderId="97" xfId="0" applyFont="1" applyFill="1" applyBorder="1" applyAlignment="1">
      <alignment horizontal="center" vertical="center" wrapText="1"/>
    </xf>
    <xf numFmtId="0" fontId="40" fillId="9" borderId="16" xfId="0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horizontal="center" vertical="center" wrapText="1"/>
    </xf>
    <xf numFmtId="0" fontId="40" fillId="9" borderId="100" xfId="0" applyFont="1" applyFill="1" applyBorder="1" applyAlignment="1">
      <alignment horizontal="center" vertical="center" wrapText="1"/>
    </xf>
    <xf numFmtId="0" fontId="41" fillId="9" borderId="101" xfId="0" applyFont="1" applyFill="1" applyBorder="1" applyAlignment="1">
      <alignment horizontal="center" vertical="center" wrapText="1"/>
    </xf>
    <xf numFmtId="0" fontId="42" fillId="9" borderId="102" xfId="0" applyFont="1" applyFill="1" applyBorder="1" applyAlignment="1">
      <alignment horizontal="center" vertical="center" wrapText="1"/>
    </xf>
    <xf numFmtId="0" fontId="42" fillId="9" borderId="73" xfId="0" applyFont="1" applyFill="1" applyBorder="1" applyAlignment="1">
      <alignment horizontal="center" vertical="center" wrapText="1"/>
    </xf>
    <xf numFmtId="0" fontId="40" fillId="9" borderId="103" xfId="0" applyFont="1" applyFill="1" applyBorder="1" applyAlignment="1">
      <alignment horizontal="center" vertical="center"/>
    </xf>
    <xf numFmtId="0" fontId="40" fillId="9" borderId="104" xfId="0" applyFont="1" applyFill="1" applyBorder="1" applyAlignment="1">
      <alignment horizontal="center" vertical="center" wrapText="1"/>
    </xf>
    <xf numFmtId="0" fontId="40" fillId="9" borderId="63" xfId="0" applyFont="1" applyFill="1" applyBorder="1" applyAlignment="1">
      <alignment horizontal="center" vertical="center" wrapText="1"/>
    </xf>
    <xf numFmtId="0" fontId="41" fillId="9" borderId="63" xfId="0" applyFont="1" applyFill="1" applyBorder="1" applyAlignment="1">
      <alignment horizontal="center" vertical="center" wrapText="1"/>
    </xf>
    <xf numFmtId="0" fontId="40" fillId="9" borderId="63" xfId="0" applyFont="1" applyFill="1" applyBorder="1" applyAlignment="1">
      <alignment horizontal="center" vertical="center"/>
    </xf>
    <xf numFmtId="0" fontId="40" fillId="9" borderId="105" xfId="0" applyFont="1" applyFill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25" fillId="11" borderId="86" xfId="0" applyFont="1" applyFill="1" applyBorder="1" applyAlignment="1">
      <alignment horizontal="left" vertical="center" wrapText="1"/>
    </xf>
    <xf numFmtId="0" fontId="25" fillId="19" borderId="70" xfId="0" applyFont="1" applyFill="1" applyBorder="1" applyAlignment="1">
      <alignment horizontal="center" vertical="center" wrapText="1"/>
    </xf>
    <xf numFmtId="16" fontId="25" fillId="11" borderId="70" xfId="0" applyNumberFormat="1" applyFont="1" applyFill="1" applyBorder="1" applyAlignment="1">
      <alignment horizontal="center" vertical="center" wrapText="1"/>
    </xf>
    <xf numFmtId="0" fontId="0" fillId="0" borderId="142" xfId="0" applyBorder="1"/>
    <xf numFmtId="0" fontId="25" fillId="0" borderId="89" xfId="0" applyFont="1" applyBorder="1" applyAlignment="1">
      <alignment vertical="center" wrapText="1"/>
    </xf>
    <xf numFmtId="0" fontId="25" fillId="0" borderId="37" xfId="0" applyFont="1" applyBorder="1" applyAlignment="1">
      <alignment vertical="center" wrapText="1"/>
    </xf>
    <xf numFmtId="0" fontId="43" fillId="0" borderId="86" xfId="0" applyFont="1" applyBorder="1" applyAlignment="1">
      <alignment horizontal="center" vertical="center"/>
    </xf>
    <xf numFmtId="0" fontId="0" fillId="0" borderId="92" xfId="0" applyBorder="1"/>
    <xf numFmtId="0" fontId="25" fillId="11" borderId="145" xfId="0" applyFont="1" applyFill="1" applyBorder="1" applyAlignment="1">
      <alignment horizontal="left" vertical="center" wrapText="1"/>
    </xf>
    <xf numFmtId="0" fontId="25" fillId="0" borderId="29" xfId="0" applyFont="1" applyBorder="1" applyAlignment="1">
      <alignment horizontal="center" vertical="center" textRotation="255" wrapText="1"/>
    </xf>
    <xf numFmtId="0" fontId="25" fillId="11" borderId="0" xfId="0" applyFont="1" applyFill="1" applyAlignment="1">
      <alignment horizontal="left" vertical="center" wrapText="1"/>
    </xf>
    <xf numFmtId="0" fontId="25" fillId="11" borderId="0" xfId="0" applyFont="1" applyFill="1" applyAlignment="1">
      <alignment horizontal="center" vertical="center" wrapText="1"/>
    </xf>
    <xf numFmtId="0" fontId="0" fillId="0" borderId="146" xfId="0" applyBorder="1"/>
    <xf numFmtId="0" fontId="10" fillId="0" borderId="89" xfId="0" applyFont="1" applyBorder="1"/>
    <xf numFmtId="0" fontId="10" fillId="0" borderId="37" xfId="0" applyFont="1" applyBorder="1"/>
    <xf numFmtId="0" fontId="25" fillId="11" borderId="147" xfId="0" applyFont="1" applyFill="1" applyBorder="1" applyAlignment="1">
      <alignment horizontal="center" vertical="center" wrapText="1"/>
    </xf>
    <xf numFmtId="0" fontId="38" fillId="9" borderId="102" xfId="0" applyFont="1" applyFill="1" applyBorder="1" applyAlignment="1">
      <alignment horizontal="center" vertical="center" wrapText="1"/>
    </xf>
    <xf numFmtId="0" fontId="9" fillId="9" borderId="148" xfId="0" applyFont="1" applyFill="1" applyBorder="1" applyAlignment="1">
      <alignment horizontal="center" vertical="center" wrapText="1"/>
    </xf>
    <xf numFmtId="0" fontId="39" fillId="9" borderId="12" xfId="0" applyFont="1" applyFill="1" applyBorder="1" applyAlignment="1">
      <alignment horizontal="center" vertical="center" wrapText="1"/>
    </xf>
    <xf numFmtId="0" fontId="40" fillId="9" borderId="15" xfId="0" applyFont="1" applyFill="1" applyBorder="1" applyAlignment="1">
      <alignment horizontal="center" vertical="center" wrapText="1"/>
    </xf>
    <xf numFmtId="0" fontId="40" fillId="9" borderId="144" xfId="0" applyFont="1" applyFill="1" applyBorder="1" applyAlignment="1">
      <alignment horizontal="center" vertical="center" wrapText="1"/>
    </xf>
    <xf numFmtId="0" fontId="41" fillId="9" borderId="60" xfId="0" applyFont="1" applyFill="1" applyBorder="1" applyAlignment="1">
      <alignment horizontal="center" vertical="center" wrapText="1"/>
    </xf>
    <xf numFmtId="0" fontId="42" fillId="9" borderId="19" xfId="0" applyFont="1" applyFill="1" applyBorder="1" applyAlignment="1">
      <alignment horizontal="center" vertical="center" wrapText="1"/>
    </xf>
    <xf numFmtId="0" fontId="42" fillId="9" borderId="14" xfId="0" applyFont="1" applyFill="1" applyBorder="1" applyAlignment="1">
      <alignment horizontal="center" vertical="center" wrapText="1"/>
    </xf>
    <xf numFmtId="0" fontId="40" fillId="9" borderId="20" xfId="0" applyFont="1" applyFill="1" applyBorder="1" applyAlignment="1">
      <alignment horizontal="center" vertical="center"/>
    </xf>
    <xf numFmtId="0" fontId="40" fillId="9" borderId="21" xfId="0" applyFont="1" applyFill="1" applyBorder="1" applyAlignment="1">
      <alignment horizontal="center" vertical="center" wrapText="1"/>
    </xf>
    <xf numFmtId="0" fontId="40" fillId="9" borderId="22" xfId="0" applyFont="1" applyFill="1" applyBorder="1" applyAlignment="1">
      <alignment horizontal="center" vertical="center" wrapText="1"/>
    </xf>
    <xf numFmtId="0" fontId="41" fillId="9" borderId="22" xfId="0" applyFont="1" applyFill="1" applyBorder="1" applyAlignment="1">
      <alignment horizontal="center" vertical="center" wrapText="1"/>
    </xf>
    <xf numFmtId="0" fontId="40" fillId="9" borderId="22" xfId="0" applyFont="1" applyFill="1" applyBorder="1" applyAlignment="1">
      <alignment horizontal="center" vertical="center"/>
    </xf>
    <xf numFmtId="0" fontId="40" fillId="9" borderId="6" xfId="0" applyFont="1" applyFill="1" applyBorder="1" applyAlignment="1">
      <alignment horizontal="center" vertical="center"/>
    </xf>
    <xf numFmtId="0" fontId="25" fillId="11" borderId="67" xfId="0" applyFont="1" applyFill="1" applyBorder="1" applyAlignment="1">
      <alignment horizontal="left" vertical="center" wrapText="1"/>
    </xf>
    <xf numFmtId="0" fontId="25" fillId="11" borderId="42" xfId="0" applyFont="1" applyFill="1" applyBorder="1" applyAlignment="1">
      <alignment horizontal="left" vertical="center" wrapText="1"/>
    </xf>
    <xf numFmtId="0" fontId="25" fillId="11" borderId="40" xfId="0" applyFont="1" applyFill="1" applyBorder="1" applyAlignment="1">
      <alignment horizontal="left" vertical="top" wrapText="1"/>
    </xf>
    <xf numFmtId="0" fontId="25" fillId="11" borderId="149" xfId="0" applyFont="1" applyFill="1" applyBorder="1" applyAlignment="1">
      <alignment horizontal="center" vertical="center" wrapText="1"/>
    </xf>
    <xf numFmtId="0" fontId="25" fillId="11" borderId="150" xfId="0" applyFont="1" applyFill="1" applyBorder="1" applyAlignment="1">
      <alignment horizontal="center" vertical="center" wrapText="1"/>
    </xf>
    <xf numFmtId="0" fontId="25" fillId="11" borderId="151" xfId="0" applyFont="1" applyFill="1" applyBorder="1" applyAlignment="1">
      <alignment horizontal="center" vertical="center" wrapText="1"/>
    </xf>
    <xf numFmtId="0" fontId="25" fillId="11" borderId="82" xfId="0" applyFont="1" applyFill="1" applyBorder="1" applyAlignment="1">
      <alignment horizontal="center" vertical="center" wrapText="1"/>
    </xf>
    <xf numFmtId="0" fontId="25" fillId="11" borderId="83" xfId="0" applyFont="1" applyFill="1" applyBorder="1" applyAlignment="1">
      <alignment horizontal="center" vertical="center" wrapText="1"/>
    </xf>
    <xf numFmtId="0" fontId="25" fillId="11" borderId="152" xfId="0" applyFont="1" applyFill="1" applyBorder="1" applyAlignment="1">
      <alignment horizontal="center" vertical="center" wrapText="1"/>
    </xf>
    <xf numFmtId="0" fontId="25" fillId="11" borderId="153" xfId="0" applyFont="1" applyFill="1" applyBorder="1" applyAlignment="1">
      <alignment horizontal="center" vertical="center" wrapText="1"/>
    </xf>
    <xf numFmtId="0" fontId="25" fillId="11" borderId="42" xfId="0" applyFont="1" applyFill="1" applyBorder="1" applyAlignment="1">
      <alignment horizontal="center" vertical="center" wrapText="1"/>
    </xf>
    <xf numFmtId="0" fontId="25" fillId="11" borderId="29" xfId="0" applyFont="1" applyFill="1" applyBorder="1" applyAlignment="1">
      <alignment horizontal="center" vertical="center" wrapText="1"/>
    </xf>
    <xf numFmtId="0" fontId="25" fillId="11" borderId="107" xfId="0" applyFont="1" applyFill="1" applyBorder="1" applyAlignment="1">
      <alignment horizontal="center" vertical="center" wrapText="1"/>
    </xf>
    <xf numFmtId="0" fontId="25" fillId="11" borderId="154" xfId="0" applyFont="1" applyFill="1" applyBorder="1" applyAlignment="1">
      <alignment horizontal="center" vertical="center" wrapText="1"/>
    </xf>
    <xf numFmtId="0" fontId="25" fillId="11" borderId="37" xfId="0" applyFont="1" applyFill="1" applyBorder="1" applyAlignment="1">
      <alignment horizontal="center" vertical="center" wrapText="1"/>
    </xf>
    <xf numFmtId="0" fontId="25" fillId="11" borderId="12" xfId="0" applyFont="1" applyFill="1" applyBorder="1" applyAlignment="1">
      <alignment horizontal="left" vertical="center" wrapText="1"/>
    </xf>
    <xf numFmtId="0" fontId="25" fillId="11" borderId="13" xfId="0" applyFont="1" applyFill="1" applyBorder="1" applyAlignment="1">
      <alignment horizontal="left" vertical="center" wrapText="1"/>
    </xf>
    <xf numFmtId="0" fontId="25" fillId="11" borderId="14" xfId="0" applyFont="1" applyFill="1" applyBorder="1" applyAlignment="1">
      <alignment horizontal="left" vertical="top" wrapText="1"/>
    </xf>
    <xf numFmtId="0" fontId="25" fillId="11" borderId="15" xfId="0" applyFont="1" applyFill="1" applyBorder="1" applyAlignment="1">
      <alignment horizontal="center" vertical="center" wrapText="1"/>
    </xf>
    <xf numFmtId="0" fontId="25" fillId="11" borderId="16" xfId="0" applyFont="1" applyFill="1" applyBorder="1" applyAlignment="1">
      <alignment horizontal="center" vertical="center" wrapText="1"/>
    </xf>
    <xf numFmtId="0" fontId="25" fillId="11" borderId="17" xfId="0" applyFont="1" applyFill="1" applyBorder="1" applyAlignment="1">
      <alignment horizontal="center" vertical="center" wrapText="1"/>
    </xf>
    <xf numFmtId="0" fontId="25" fillId="11" borderId="18" xfId="0" applyFont="1" applyFill="1" applyBorder="1" applyAlignment="1">
      <alignment horizontal="center" vertical="center" wrapText="1"/>
    </xf>
    <xf numFmtId="0" fontId="25" fillId="11" borderId="156" xfId="0" applyFont="1" applyFill="1" applyBorder="1" applyAlignment="1">
      <alignment horizontal="center" vertical="center" wrapText="1"/>
    </xf>
    <xf numFmtId="0" fontId="25" fillId="11" borderId="157" xfId="0" applyFont="1" applyFill="1" applyBorder="1" applyAlignment="1">
      <alignment horizontal="center" vertical="center" wrapText="1"/>
    </xf>
    <xf numFmtId="0" fontId="25" fillId="11" borderId="158" xfId="0" applyFont="1" applyFill="1" applyBorder="1" applyAlignment="1">
      <alignment horizontal="center" vertical="center" wrapText="1"/>
    </xf>
    <xf numFmtId="0" fontId="25" fillId="11" borderId="159" xfId="0" applyFont="1" applyFill="1" applyBorder="1" applyAlignment="1">
      <alignment horizontal="center" vertical="center" wrapText="1"/>
    </xf>
    <xf numFmtId="0" fontId="25" fillId="11" borderId="7" xfId="0" applyFont="1" applyFill="1" applyBorder="1" applyAlignment="1">
      <alignment horizontal="center" vertical="center" wrapText="1"/>
    </xf>
    <xf numFmtId="0" fontId="25" fillId="11" borderId="62" xfId="0" applyFont="1" applyFill="1" applyBorder="1" applyAlignment="1">
      <alignment horizontal="center" vertical="center" wrapText="1"/>
    </xf>
    <xf numFmtId="0" fontId="25" fillId="11" borderId="27" xfId="0" applyFont="1" applyFill="1" applyBorder="1" applyAlignment="1">
      <alignment horizontal="center" vertical="center" wrapText="1"/>
    </xf>
    <xf numFmtId="0" fontId="25" fillId="11" borderId="40" xfId="0" applyFont="1" applyFill="1" applyBorder="1" applyAlignment="1">
      <alignment horizontal="left" vertical="center" wrapText="1"/>
    </xf>
    <xf numFmtId="0" fontId="25" fillId="11" borderId="161" xfId="0" applyFont="1" applyFill="1" applyBorder="1" applyAlignment="1">
      <alignment vertical="center" wrapText="1"/>
    </xf>
    <xf numFmtId="0" fontId="25" fillId="11" borderId="37" xfId="0" applyFont="1" applyFill="1" applyBorder="1" applyAlignment="1">
      <alignment vertical="center" wrapText="1"/>
    </xf>
    <xf numFmtId="0" fontId="25" fillId="11" borderId="162" xfId="0" applyFont="1" applyFill="1" applyBorder="1" applyAlignment="1">
      <alignment vertical="center" wrapText="1"/>
    </xf>
    <xf numFmtId="0" fontId="25" fillId="11" borderId="81" xfId="0" applyFont="1" applyFill="1" applyBorder="1" applyAlignment="1">
      <alignment vertical="center" wrapText="1"/>
    </xf>
    <xf numFmtId="0" fontId="25" fillId="11" borderId="163" xfId="0" applyFont="1" applyFill="1" applyBorder="1" applyAlignment="1">
      <alignment horizontal="center" vertical="center" wrapText="1"/>
    </xf>
    <xf numFmtId="0" fontId="25" fillId="11" borderId="164" xfId="0" applyFont="1" applyFill="1" applyBorder="1" applyAlignment="1">
      <alignment horizontal="center" vertical="center" wrapText="1"/>
    </xf>
    <xf numFmtId="0" fontId="25" fillId="11" borderId="165" xfId="0" applyFont="1" applyFill="1" applyBorder="1" applyAlignment="1">
      <alignment horizontal="center" vertical="center" wrapText="1"/>
    </xf>
    <xf numFmtId="0" fontId="25" fillId="11" borderId="166" xfId="0" applyFont="1" applyFill="1" applyBorder="1" applyAlignment="1">
      <alignment vertical="center" wrapText="1"/>
    </xf>
    <xf numFmtId="0" fontId="25" fillId="11" borderId="30" xfId="0" applyFont="1" applyFill="1" applyBorder="1" applyAlignment="1">
      <alignment horizontal="center" vertical="center" wrapText="1"/>
    </xf>
    <xf numFmtId="0" fontId="25" fillId="11" borderId="67" xfId="0" applyFont="1" applyFill="1" applyBorder="1" applyAlignment="1">
      <alignment horizontal="center" vertical="center" wrapText="1"/>
    </xf>
    <xf numFmtId="0" fontId="25" fillId="0" borderId="45" xfId="0" applyFont="1" applyBorder="1" applyAlignment="1">
      <alignment vertical="center" wrapText="1"/>
    </xf>
    <xf numFmtId="0" fontId="25" fillId="0" borderId="46" xfId="0" applyFont="1" applyBorder="1" applyAlignment="1">
      <alignment vertical="center" wrapText="1"/>
    </xf>
    <xf numFmtId="0" fontId="25" fillId="11" borderId="167" xfId="0" applyFont="1" applyFill="1" applyBorder="1" applyAlignment="1">
      <alignment vertical="center" wrapText="1"/>
    </xf>
    <xf numFmtId="0" fontId="25" fillId="11" borderId="29" xfId="0" applyFont="1" applyFill="1" applyBorder="1" applyAlignment="1">
      <alignment vertical="center" wrapText="1"/>
    </xf>
    <xf numFmtId="0" fontId="25" fillId="0" borderId="42" xfId="0" applyFont="1" applyBorder="1" applyAlignment="1">
      <alignment vertical="center" wrapText="1"/>
    </xf>
    <xf numFmtId="0" fontId="25" fillId="0" borderId="43" xfId="0" applyFont="1" applyBorder="1" applyAlignment="1">
      <alignment vertical="center" wrapText="1"/>
    </xf>
    <xf numFmtId="0" fontId="25" fillId="11" borderId="168" xfId="0" applyFont="1" applyFill="1" applyBorder="1" applyAlignment="1">
      <alignment vertical="center" wrapText="1"/>
    </xf>
    <xf numFmtId="0" fontId="25" fillId="11" borderId="108" xfId="0" applyFont="1" applyFill="1" applyBorder="1" applyAlignment="1">
      <alignment vertical="center" wrapText="1"/>
    </xf>
    <xf numFmtId="0" fontId="25" fillId="0" borderId="53" xfId="0" applyFont="1" applyBorder="1" applyAlignment="1">
      <alignment vertical="center" wrapText="1"/>
    </xf>
    <xf numFmtId="0" fontId="25" fillId="0" borderId="170" xfId="0" applyFont="1" applyBorder="1" applyAlignment="1">
      <alignment vertical="center" wrapText="1"/>
    </xf>
    <xf numFmtId="0" fontId="25" fillId="11" borderId="160" xfId="0" applyFont="1" applyFill="1" applyBorder="1" applyAlignment="1">
      <alignment horizontal="left" vertical="center" wrapText="1"/>
    </xf>
    <xf numFmtId="0" fontId="25" fillId="11" borderId="173" xfId="0" applyFont="1" applyFill="1" applyBorder="1" applyAlignment="1">
      <alignment horizontal="center" vertical="center" wrapText="1"/>
    </xf>
    <xf numFmtId="0" fontId="45" fillId="2" borderId="37" xfId="0" applyFont="1" applyFill="1" applyBorder="1" applyAlignment="1">
      <alignment horizontal="center" vertical="center"/>
    </xf>
    <xf numFmtId="0" fontId="25" fillId="0" borderId="46" xfId="0" applyFont="1" applyBorder="1" applyAlignment="1">
      <alignment horizontal="center" vertical="center" wrapText="1"/>
    </xf>
    <xf numFmtId="0" fontId="10" fillId="0" borderId="43" xfId="0" applyFont="1" applyBorder="1" applyAlignment="1"/>
    <xf numFmtId="0" fontId="10" fillId="0" borderId="44" xfId="0" applyFont="1" applyBorder="1" applyAlignment="1"/>
    <xf numFmtId="0" fontId="25" fillId="0" borderId="45" xfId="0" applyFont="1" applyBorder="1" applyAlignment="1">
      <alignment horizontal="center" vertical="center" wrapText="1"/>
    </xf>
    <xf numFmtId="0" fontId="10" fillId="0" borderId="42" xfId="0" applyFont="1" applyBorder="1" applyAlignment="1"/>
    <xf numFmtId="0" fontId="10" fillId="0" borderId="31" xfId="0" applyFont="1" applyBorder="1" applyAlignment="1"/>
    <xf numFmtId="0" fontId="25" fillId="0" borderId="75" xfId="0" applyFont="1" applyBorder="1" applyAlignment="1">
      <alignment horizontal="center" vertical="center" wrapText="1"/>
    </xf>
    <xf numFmtId="0" fontId="10" fillId="0" borderId="29" xfId="0" applyFont="1" applyBorder="1" applyAlignment="1"/>
    <xf numFmtId="0" fontId="10" fillId="0" borderId="72" xfId="0" applyFont="1" applyBorder="1" applyAlignment="1"/>
    <xf numFmtId="0" fontId="25" fillId="0" borderId="4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textRotation="90" wrapText="1"/>
    </xf>
    <xf numFmtId="0" fontId="25" fillId="0" borderId="29" xfId="0" applyFont="1" applyBorder="1" applyAlignment="1">
      <alignment horizontal="center" vertical="center" textRotation="90" wrapText="1"/>
    </xf>
    <xf numFmtId="0" fontId="25" fillId="0" borderId="37" xfId="0" applyFont="1" applyBorder="1" applyAlignment="1">
      <alignment horizontal="center" vertical="center" textRotation="90" wrapText="1"/>
    </xf>
    <xf numFmtId="0" fontId="25" fillId="0" borderId="77" xfId="0" applyFont="1" applyBorder="1" applyAlignment="1">
      <alignment horizontal="center" vertical="center" wrapText="1"/>
    </xf>
    <xf numFmtId="0" fontId="25" fillId="0" borderId="107" xfId="0" applyFont="1" applyBorder="1" applyAlignment="1">
      <alignment horizontal="center" vertical="center" wrapText="1"/>
    </xf>
    <xf numFmtId="0" fontId="12" fillId="14" borderId="55" xfId="0" applyFont="1" applyFill="1" applyBorder="1" applyAlignment="1">
      <alignment horizontal="center" vertical="center" textRotation="90" wrapText="1"/>
    </xf>
    <xf numFmtId="0" fontId="12" fillId="14" borderId="56" xfId="0" applyFont="1" applyFill="1" applyBorder="1" applyAlignment="1">
      <alignment horizontal="center" vertical="center" textRotation="90" wrapText="1"/>
    </xf>
    <xf numFmtId="0" fontId="35" fillId="20" borderId="134" xfId="0" applyFont="1" applyFill="1" applyBorder="1" applyAlignment="1">
      <alignment horizontal="center" vertical="center" textRotation="90" wrapText="1"/>
    </xf>
    <xf numFmtId="0" fontId="35" fillId="20" borderId="115" xfId="0" applyFont="1" applyFill="1" applyBorder="1" applyAlignment="1">
      <alignment horizontal="center" vertical="center" textRotation="90" wrapText="1"/>
    </xf>
    <xf numFmtId="0" fontId="35" fillId="0" borderId="135" xfId="0" applyFont="1" applyBorder="1" applyAlignment="1"/>
    <xf numFmtId="0" fontId="35" fillId="0" borderId="119" xfId="0" applyFont="1" applyBorder="1" applyAlignment="1"/>
    <xf numFmtId="0" fontId="35" fillId="0" borderId="120" xfId="0" applyFont="1" applyBorder="1" applyAlignment="1"/>
    <xf numFmtId="0" fontId="35" fillId="0" borderId="133" xfId="0" applyFont="1" applyBorder="1" applyAlignment="1">
      <alignment horizontal="center" vertical="center" wrapText="1"/>
    </xf>
    <xf numFmtId="0" fontId="35" fillId="0" borderId="136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0" fontId="35" fillId="0" borderId="72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137" xfId="0" applyFont="1" applyBorder="1" applyAlignment="1">
      <alignment horizontal="center" vertical="center"/>
    </xf>
    <xf numFmtId="0" fontId="35" fillId="0" borderId="123" xfId="0" applyFont="1" applyBorder="1" applyAlignment="1">
      <alignment horizontal="center" vertical="center"/>
    </xf>
    <xf numFmtId="0" fontId="35" fillId="0" borderId="124" xfId="0" applyFont="1" applyBorder="1" applyAlignment="1">
      <alignment horizontal="center" vertical="center"/>
    </xf>
    <xf numFmtId="0" fontId="35" fillId="0" borderId="118" xfId="0" applyFont="1" applyBorder="1" applyAlignment="1"/>
    <xf numFmtId="0" fontId="35" fillId="0" borderId="75" xfId="0" applyFont="1" applyBorder="1" applyAlignment="1">
      <alignment horizontal="center" vertical="center" wrapText="1"/>
    </xf>
    <xf numFmtId="0" fontId="35" fillId="0" borderId="80" xfId="0" applyFont="1" applyBorder="1" applyAlignment="1">
      <alignment horizontal="center" vertical="center" wrapText="1"/>
    </xf>
    <xf numFmtId="0" fontId="35" fillId="0" borderId="122" xfId="0" applyFont="1" applyBorder="1" applyAlignment="1">
      <alignment horizontal="center" vertical="center"/>
    </xf>
    <xf numFmtId="0" fontId="12" fillId="15" borderId="59" xfId="0" applyFont="1" applyFill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5" fillId="0" borderId="102" xfId="0" applyFont="1" applyBorder="1" applyAlignment="1">
      <alignment horizontal="center" vertical="center" textRotation="90" wrapText="1"/>
    </xf>
    <xf numFmtId="0" fontId="25" fillId="0" borderId="107" xfId="0" applyFont="1" applyBorder="1" applyAlignment="1">
      <alignment horizontal="center" vertical="center" textRotation="90" wrapText="1"/>
    </xf>
    <xf numFmtId="0" fontId="25" fillId="0" borderId="30" xfId="0" applyFont="1" applyBorder="1" applyAlignment="1">
      <alignment horizontal="center" vertical="center" textRotation="90" wrapText="1"/>
    </xf>
    <xf numFmtId="0" fontId="25" fillId="0" borderId="34" xfId="0" applyFont="1" applyBorder="1" applyAlignment="1">
      <alignment horizontal="center" vertical="center" textRotation="90" wrapText="1"/>
    </xf>
    <xf numFmtId="0" fontId="27" fillId="0" borderId="45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0" fillId="0" borderId="0" xfId="0" applyAlignment="1"/>
    <xf numFmtId="0" fontId="10" fillId="0" borderId="1" xfId="0" applyFont="1" applyBorder="1" applyAlignment="1"/>
    <xf numFmtId="0" fontId="25" fillId="0" borderId="114" xfId="0" applyFont="1" applyBorder="1" applyAlignment="1">
      <alignment horizontal="center" vertical="center" textRotation="90" wrapText="1"/>
    </xf>
    <xf numFmtId="0" fontId="25" fillId="0" borderId="99" xfId="0" applyFont="1" applyBorder="1" applyAlignment="1">
      <alignment horizontal="center" vertical="center" textRotation="90" wrapText="1"/>
    </xf>
    <xf numFmtId="0" fontId="25" fillId="0" borderId="56" xfId="0" applyFont="1" applyBorder="1" applyAlignment="1">
      <alignment horizontal="center" vertical="center" textRotation="90" wrapText="1"/>
    </xf>
    <xf numFmtId="0" fontId="25" fillId="0" borderId="169" xfId="0" applyFont="1" applyBorder="1" applyAlignment="1">
      <alignment horizontal="center" vertical="center" textRotation="90" wrapText="1"/>
    </xf>
    <xf numFmtId="0" fontId="25" fillId="11" borderId="73" xfId="0" applyFont="1" applyFill="1" applyBorder="1" applyAlignment="1">
      <alignment horizontal="center" vertical="center" wrapText="1"/>
    </xf>
    <xf numFmtId="0" fontId="25" fillId="11" borderId="160" xfId="0" applyFont="1" applyFill="1" applyBorder="1" applyAlignment="1">
      <alignment horizontal="center" vertical="center" wrapText="1"/>
    </xf>
    <xf numFmtId="0" fontId="25" fillId="11" borderId="40" xfId="0" applyFont="1" applyFill="1" applyBorder="1" applyAlignment="1">
      <alignment horizontal="center" vertical="center" wrapText="1"/>
    </xf>
    <xf numFmtId="0" fontId="25" fillId="11" borderId="171" xfId="0" applyFont="1" applyFill="1" applyBorder="1" applyAlignment="1">
      <alignment horizontal="center" vertical="center" wrapText="1"/>
    </xf>
    <xf numFmtId="0" fontId="12" fillId="8" borderId="114" xfId="0" applyFont="1" applyFill="1" applyBorder="1" applyAlignment="1">
      <alignment horizontal="center" vertical="center" textRotation="90" wrapText="1"/>
    </xf>
    <xf numFmtId="0" fontId="12" fillId="8" borderId="99" xfId="0" applyFont="1" applyFill="1" applyBorder="1" applyAlignment="1">
      <alignment horizontal="center" vertical="center" textRotation="90" wrapText="1"/>
    </xf>
    <xf numFmtId="0" fontId="11" fillId="6" borderId="5" xfId="0" applyFont="1" applyFill="1" applyBorder="1" applyAlignment="1">
      <alignment horizontal="center" vertical="center" textRotation="90"/>
    </xf>
    <xf numFmtId="0" fontId="10" fillId="0" borderId="28" xfId="0" applyFont="1" applyBorder="1" applyAlignment="1"/>
    <xf numFmtId="0" fontId="10" fillId="0" borderId="3" xfId="0" applyFont="1" applyBorder="1" applyAlignment="1"/>
    <xf numFmtId="0" fontId="14" fillId="9" borderId="9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25" fillId="11" borderId="35" xfId="0" applyFont="1" applyFill="1" applyBorder="1" applyAlignment="1">
      <alignment horizontal="center" vertical="center" wrapText="1"/>
    </xf>
    <xf numFmtId="0" fontId="35" fillId="0" borderId="89" xfId="0" applyFont="1" applyBorder="1" applyAlignment="1">
      <alignment horizontal="center" vertical="center" wrapText="1"/>
    </xf>
    <xf numFmtId="0" fontId="35" fillId="0" borderId="86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 vertical="center" textRotation="90"/>
    </xf>
    <xf numFmtId="0" fontId="10" fillId="0" borderId="27" xfId="0" applyFont="1" applyBorder="1" applyAlignment="1"/>
    <xf numFmtId="0" fontId="10" fillId="0" borderId="96" xfId="0" applyFont="1" applyBorder="1" applyAlignment="1"/>
    <xf numFmtId="0" fontId="35" fillId="0" borderId="135" xfId="0" applyFont="1" applyBorder="1" applyAlignment="1">
      <alignment horizontal="center" vertical="center"/>
    </xf>
    <xf numFmtId="0" fontId="35" fillId="0" borderId="120" xfId="0" applyFont="1" applyBorder="1" applyAlignment="1">
      <alignment horizontal="center" vertical="center"/>
    </xf>
    <xf numFmtId="0" fontId="35" fillId="0" borderId="118" xfId="0" applyFont="1" applyBorder="1" applyAlignment="1">
      <alignment horizontal="center" vertical="center"/>
    </xf>
    <xf numFmtId="0" fontId="35" fillId="0" borderId="119" xfId="0" applyFont="1" applyBorder="1" applyAlignment="1">
      <alignment horizontal="center" vertical="center"/>
    </xf>
    <xf numFmtId="0" fontId="12" fillId="14" borderId="138" xfId="0" applyFont="1" applyFill="1" applyBorder="1" applyAlignment="1">
      <alignment horizontal="center" vertical="center" textRotation="90" wrapText="1"/>
    </xf>
    <xf numFmtId="0" fontId="12" fillId="14" borderId="139" xfId="0" applyFont="1" applyFill="1" applyBorder="1" applyAlignment="1">
      <alignment horizontal="center" vertical="center" textRotation="90" wrapText="1"/>
    </xf>
    <xf numFmtId="0" fontId="35" fillId="20" borderId="116" xfId="0" applyFont="1" applyFill="1" applyBorder="1" applyAlignment="1">
      <alignment horizontal="center" vertical="center" textRotation="90" wrapText="1"/>
    </xf>
    <xf numFmtId="0" fontId="3" fillId="2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0" borderId="0" xfId="0" applyFont="1" applyAlignment="1"/>
    <xf numFmtId="0" fontId="9" fillId="4" borderId="0" xfId="0" applyFont="1" applyFill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28" fillId="13" borderId="46" xfId="0" applyFont="1" applyFill="1" applyBorder="1" applyAlignment="1">
      <alignment horizontal="center" vertical="center" wrapText="1"/>
    </xf>
    <xf numFmtId="0" fontId="10" fillId="0" borderId="53" xfId="0" applyFont="1" applyBorder="1" applyAlignment="1"/>
    <xf numFmtId="0" fontId="25" fillId="0" borderId="91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97" xfId="0" applyFont="1" applyBorder="1" applyAlignment="1">
      <alignment horizontal="center" vertical="center" wrapText="1"/>
    </xf>
    <xf numFmtId="0" fontId="25" fillId="0" borderId="142" xfId="0" applyFont="1" applyBorder="1" applyAlignment="1">
      <alignment horizontal="center" vertical="center" wrapText="1"/>
    </xf>
    <xf numFmtId="0" fontId="25" fillId="0" borderId="98" xfId="0" applyFont="1" applyBorder="1" applyAlignment="1">
      <alignment horizontal="center" vertical="center" wrapText="1"/>
    </xf>
    <xf numFmtId="0" fontId="25" fillId="0" borderId="155" xfId="0" applyFont="1" applyBorder="1" applyAlignment="1">
      <alignment horizontal="center" vertical="center" wrapText="1"/>
    </xf>
    <xf numFmtId="0" fontId="25" fillId="11" borderId="37" xfId="0" applyFont="1" applyFill="1" applyBorder="1" applyAlignment="1">
      <alignment horizontal="center" vertical="center" wrapText="1"/>
    </xf>
    <xf numFmtId="0" fontId="25" fillId="11" borderId="9" xfId="0" applyFont="1" applyFill="1" applyBorder="1" applyAlignment="1">
      <alignment horizontal="center" vertical="center" wrapText="1"/>
    </xf>
    <xf numFmtId="0" fontId="25" fillId="11" borderId="0" xfId="0" applyFont="1" applyFill="1" applyAlignment="1">
      <alignment horizontal="center" vertical="center" wrapText="1"/>
    </xf>
    <xf numFmtId="0" fontId="25" fillId="11" borderId="143" xfId="0" applyFont="1" applyFill="1" applyBorder="1" applyAlignment="1">
      <alignment horizontal="center" vertical="center" wrapText="1"/>
    </xf>
    <xf numFmtId="0" fontId="25" fillId="11" borderId="4" xfId="0" applyFont="1" applyFill="1" applyBorder="1" applyAlignment="1">
      <alignment horizontal="center" vertical="center" wrapText="1"/>
    </xf>
    <xf numFmtId="0" fontId="25" fillId="11" borderId="27" xfId="0" applyFont="1" applyFill="1" applyBorder="1" applyAlignment="1">
      <alignment horizontal="center" vertical="center" wrapText="1"/>
    </xf>
    <xf numFmtId="0" fontId="25" fillId="11" borderId="85" xfId="0" applyFont="1" applyFill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 wrapText="1"/>
    </xf>
    <xf numFmtId="0" fontId="10" fillId="0" borderId="82" xfId="0" applyFont="1" applyBorder="1" applyAlignment="1"/>
    <xf numFmtId="0" fontId="25" fillId="0" borderId="51" xfId="0" applyFont="1" applyBorder="1" applyAlignment="1">
      <alignment horizontal="center" vertical="center" wrapText="1"/>
    </xf>
    <xf numFmtId="0" fontId="25" fillId="0" borderId="83" xfId="0" applyFont="1" applyBorder="1" applyAlignment="1">
      <alignment horizontal="center" vertical="center" wrapText="1"/>
    </xf>
    <xf numFmtId="0" fontId="10" fillId="0" borderId="83" xfId="0" applyFont="1" applyBorder="1" applyAlignment="1"/>
    <xf numFmtId="0" fontId="25" fillId="0" borderId="29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5" fillId="0" borderId="84" xfId="0" applyFont="1" applyBorder="1" applyAlignment="1">
      <alignment horizontal="center" vertical="center" wrapText="1"/>
    </xf>
    <xf numFmtId="0" fontId="10" fillId="0" borderId="84" xfId="0" applyFont="1" applyBorder="1" applyAlignment="1"/>
    <xf numFmtId="0" fontId="25" fillId="11" borderId="144" xfId="0" applyFont="1" applyFill="1" applyBorder="1" applyAlignment="1">
      <alignment horizontal="left" vertical="center" wrapText="1"/>
    </xf>
    <xf numFmtId="0" fontId="25" fillId="11" borderId="25" xfId="0" applyFont="1" applyFill="1" applyBorder="1" applyAlignment="1">
      <alignment horizontal="left" vertical="center" wrapText="1"/>
    </xf>
    <xf numFmtId="0" fontId="25" fillId="11" borderId="94" xfId="0" applyFont="1" applyFill="1" applyBorder="1" applyAlignment="1">
      <alignment horizontal="center" vertical="center" wrapText="1"/>
    </xf>
    <xf numFmtId="0" fontId="25" fillId="11" borderId="96" xfId="0" applyFont="1" applyFill="1" applyBorder="1" applyAlignment="1">
      <alignment horizontal="center" vertical="center" wrapText="1"/>
    </xf>
    <xf numFmtId="0" fontId="25" fillId="0" borderId="172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170" xfId="0" applyFont="1" applyBorder="1" applyAlignment="1">
      <alignment horizontal="center" vertical="center" wrapText="1"/>
    </xf>
    <xf numFmtId="0" fontId="35" fillId="21" borderId="118" xfId="0" applyFont="1" applyFill="1" applyBorder="1" applyAlignment="1">
      <alignment horizontal="center" vertical="center"/>
    </xf>
    <xf numFmtId="0" fontId="35" fillId="21" borderId="119" xfId="0" applyFont="1" applyFill="1" applyBorder="1" applyAlignment="1">
      <alignment horizontal="center" vertical="center"/>
    </xf>
    <xf numFmtId="0" fontId="35" fillId="21" borderId="120" xfId="0" applyFont="1" applyFill="1" applyBorder="1" applyAlignment="1">
      <alignment horizontal="center" vertical="center"/>
    </xf>
    <xf numFmtId="0" fontId="36" fillId="21" borderId="31" xfId="0" applyFont="1" applyFill="1" applyBorder="1"/>
    <xf numFmtId="0" fontId="36" fillId="21" borderId="37" xfId="0" applyFont="1" applyFill="1" applyBorder="1"/>
    <xf numFmtId="0" fontId="44" fillId="21" borderId="37" xfId="0" applyFont="1" applyFill="1" applyBorder="1"/>
    <xf numFmtId="0" fontId="36" fillId="21" borderId="129" xfId="0" applyFont="1" applyFill="1" applyBorder="1"/>
    <xf numFmtId="0" fontId="46" fillId="21" borderId="31" xfId="0" applyFont="1" applyFill="1" applyBorder="1" applyAlignment="1">
      <alignment horizontal="center"/>
    </xf>
    <xf numFmtId="0" fontId="47" fillId="21" borderId="31" xfId="0" applyFont="1" applyFill="1" applyBorder="1"/>
    <xf numFmtId="0" fontId="48" fillId="21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ominique Rigot" id="{547C75C4-77EE-40EF-B948-BB100495AB72}" userId="S::rigot@insa-toulouse.fr::2cf15c8a-fcd1-4e92-997b-0882a5b28d9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9" dT="2024-06-25T10:14:20.82" personId="{547C75C4-77EE-40EF-B948-BB100495AB72}" id="{FF8C428C-7DEF-4AF5-B4F6-033C7C8DE128}">
    <text>Code erroné</text>
  </threadedComment>
  <threadedComment ref="AN51" dT="2024-06-27T14:44:07.04" personId="{547C75C4-77EE-40EF-B948-BB100495AB72}" id="{C11DD82B-ED1F-41B8-8AEB-54280D2AF820}">
    <text>Pour quel examen?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91"/>
  <sheetViews>
    <sheetView tabSelected="1" topLeftCell="A4" workbookViewId="0">
      <pane xSplit="13" topLeftCell="AK1" activePane="topRight" state="frozen"/>
      <selection pane="topRight" activeCell="K4" sqref="K4"/>
    </sheetView>
  </sheetViews>
  <sheetFormatPr baseColWidth="10" defaultColWidth="12.4140625" defaultRowHeight="15.75" customHeight="1"/>
  <cols>
    <col min="1" max="1" width="5.4140625" customWidth="1"/>
    <col min="2" max="2" width="4.4140625" customWidth="1"/>
    <col min="3" max="3" width="5" customWidth="1"/>
    <col min="4" max="4" width="4.83203125" customWidth="1"/>
    <col min="5" max="5" width="10.58203125" customWidth="1"/>
    <col min="6" max="6" width="9.1640625" customWidth="1"/>
    <col min="7" max="7" width="11.83203125" customWidth="1"/>
    <col min="8" max="8" width="12.83203125" customWidth="1"/>
    <col min="9" max="9" width="13.75" customWidth="1"/>
    <col min="10" max="10" width="18.25" customWidth="1"/>
    <col min="11" max="11" width="38.58203125" customWidth="1"/>
    <col min="12" max="12" width="16.75" customWidth="1"/>
    <col min="13" max="13" width="9.75" customWidth="1"/>
    <col min="14" max="17" width="9.4140625" customWidth="1"/>
    <col min="18" max="18" width="8" customWidth="1"/>
    <col min="19" max="19" width="8.1640625" customWidth="1"/>
    <col min="20" max="20" width="7.58203125" customWidth="1"/>
    <col min="21" max="44" width="9.4140625" customWidth="1"/>
    <col min="45" max="45" width="10.83203125" customWidth="1"/>
    <col min="46" max="46" width="9.1640625" customWidth="1"/>
    <col min="47" max="47" width="35.4140625" customWidth="1"/>
    <col min="48" max="48" width="13.1640625" hidden="1" customWidth="1"/>
    <col min="49" max="53" width="8.4140625" hidden="1" customWidth="1"/>
    <col min="54" max="54" width="10.4140625" hidden="1" customWidth="1"/>
    <col min="55" max="55" width="10" hidden="1" customWidth="1"/>
    <col min="56" max="57" width="9.4140625" hidden="1" customWidth="1"/>
    <col min="58" max="58" width="30" hidden="1" customWidth="1"/>
    <col min="59" max="59" width="21.4140625" hidden="1" customWidth="1"/>
    <col min="60" max="60" width="23.1640625" hidden="1" customWidth="1"/>
    <col min="61" max="63" width="16.1640625" hidden="1" customWidth="1"/>
    <col min="64" max="64" width="14.1640625" hidden="1" customWidth="1"/>
    <col min="65" max="65" width="22.1640625" hidden="1" customWidth="1"/>
    <col min="66" max="78" width="0" hidden="1" customWidth="1"/>
    <col min="79" max="79" width="2.83203125" hidden="1" customWidth="1"/>
  </cols>
  <sheetData>
    <row r="1" spans="1:84" ht="16.5" customHeight="1">
      <c r="A1" s="1"/>
      <c r="B1" s="1"/>
      <c r="C1" s="1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98" t="s">
        <v>0</v>
      </c>
      <c r="AS1" s="398"/>
      <c r="AT1" s="398"/>
      <c r="AU1" s="398"/>
      <c r="AV1" s="4" t="s">
        <v>0</v>
      </c>
      <c r="AW1" s="4"/>
      <c r="AX1" s="4"/>
      <c r="AY1" s="4"/>
      <c r="AZ1" s="4"/>
      <c r="BA1" s="4"/>
      <c r="BB1" s="4"/>
      <c r="BF1" s="5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</row>
    <row r="2" spans="1:84" ht="16.5" customHeight="1">
      <c r="B2" s="7"/>
      <c r="D2" s="7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99" t="s">
        <v>1</v>
      </c>
      <c r="AS2" s="400"/>
      <c r="AT2" s="400"/>
      <c r="AU2" s="400"/>
      <c r="AV2" s="401" t="s">
        <v>1</v>
      </c>
      <c r="AW2" s="367"/>
      <c r="AX2" s="367"/>
      <c r="AY2" s="367"/>
      <c r="AZ2" s="367"/>
      <c r="BA2" s="367"/>
      <c r="BB2" s="367"/>
      <c r="BC2" s="367"/>
      <c r="BD2" s="367"/>
      <c r="BE2" s="367"/>
      <c r="BF2" s="367"/>
      <c r="BG2" s="8"/>
      <c r="BH2" s="8"/>
      <c r="BI2" s="8"/>
      <c r="BJ2" s="8"/>
      <c r="BK2" s="8"/>
      <c r="BL2" s="8"/>
      <c r="BM2" s="8"/>
      <c r="BN2" s="8"/>
      <c r="BO2" s="8"/>
      <c r="BP2" s="8"/>
      <c r="BQ2" s="9"/>
      <c r="BR2" s="9"/>
      <c r="BS2" s="8"/>
      <c r="BT2" s="8"/>
      <c r="BU2" s="8"/>
      <c r="BV2" s="8"/>
      <c r="BW2" s="8"/>
      <c r="BX2" s="8"/>
      <c r="BY2" s="8"/>
      <c r="BZ2" s="8"/>
      <c r="CA2" s="8"/>
    </row>
    <row r="3" spans="1:84" ht="16.5"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Z3" s="10"/>
      <c r="BG3" s="402" t="s">
        <v>2</v>
      </c>
      <c r="BH3" s="368"/>
      <c r="BI3" s="368"/>
      <c r="BJ3" s="368"/>
      <c r="BK3" s="368"/>
      <c r="BL3" s="381"/>
      <c r="BM3" s="387" t="s">
        <v>3</v>
      </c>
      <c r="BN3" s="368"/>
      <c r="BO3" s="368"/>
      <c r="BP3" s="368"/>
      <c r="BQ3" s="381"/>
      <c r="BR3" s="387" t="s">
        <v>4</v>
      </c>
      <c r="BS3" s="368"/>
      <c r="BT3" s="368"/>
      <c r="BU3" s="368"/>
      <c r="BV3" s="381"/>
      <c r="BW3" s="387" t="s">
        <v>5</v>
      </c>
      <c r="BX3" s="368"/>
      <c r="BY3" s="368"/>
      <c r="BZ3" s="368"/>
      <c r="CA3" s="381"/>
    </row>
    <row r="4" spans="1:84" ht="118.5" customHeight="1">
      <c r="B4" s="388" t="s">
        <v>6</v>
      </c>
      <c r="C4" s="379" t="s">
        <v>7</v>
      </c>
      <c r="D4" s="377" t="s">
        <v>8</v>
      </c>
      <c r="E4" s="11" t="s">
        <v>9</v>
      </c>
      <c r="F4" s="12" t="s">
        <v>10</v>
      </c>
      <c r="G4" s="382" t="s">
        <v>11</v>
      </c>
      <c r="H4" s="383"/>
      <c r="I4" s="13" t="s">
        <v>12</v>
      </c>
      <c r="J4" s="14" t="s">
        <v>13</v>
      </c>
      <c r="K4" s="15" t="s">
        <v>14</v>
      </c>
      <c r="L4" s="16" t="s">
        <v>15</v>
      </c>
      <c r="M4" s="17" t="s">
        <v>16</v>
      </c>
      <c r="N4" s="18" t="s">
        <v>17</v>
      </c>
      <c r="O4" s="19" t="s">
        <v>18</v>
      </c>
      <c r="P4" s="19" t="s">
        <v>19</v>
      </c>
      <c r="Q4" s="19" t="s">
        <v>20</v>
      </c>
      <c r="R4" s="20" t="s">
        <v>21</v>
      </c>
      <c r="S4" s="18" t="s">
        <v>22</v>
      </c>
      <c r="T4" s="21" t="s">
        <v>23</v>
      </c>
      <c r="U4" s="21" t="s">
        <v>24</v>
      </c>
      <c r="V4" s="21" t="s">
        <v>25</v>
      </c>
      <c r="W4" s="22" t="s">
        <v>26</v>
      </c>
      <c r="X4" s="18" t="s">
        <v>27</v>
      </c>
      <c r="Y4" s="23" t="s">
        <v>28</v>
      </c>
      <c r="Z4" s="23" t="s">
        <v>29</v>
      </c>
      <c r="AA4" s="23" t="s">
        <v>30</v>
      </c>
      <c r="AB4" s="24" t="s">
        <v>31</v>
      </c>
      <c r="AC4" s="18" t="s">
        <v>32</v>
      </c>
      <c r="AD4" s="25" t="s">
        <v>33</v>
      </c>
      <c r="AE4" s="25" t="s">
        <v>34</v>
      </c>
      <c r="AF4" s="25" t="s">
        <v>35</v>
      </c>
      <c r="AG4" s="26" t="s">
        <v>36</v>
      </c>
      <c r="AH4" s="18" t="s">
        <v>37</v>
      </c>
      <c r="AI4" s="27" t="s">
        <v>38</v>
      </c>
      <c r="AJ4" s="28" t="s">
        <v>39</v>
      </c>
      <c r="AK4" s="28" t="s">
        <v>40</v>
      </c>
      <c r="AL4" s="28" t="s">
        <v>41</v>
      </c>
      <c r="AM4" s="30" t="s">
        <v>42</v>
      </c>
      <c r="AN4" s="28" t="s">
        <v>43</v>
      </c>
      <c r="AO4" s="28" t="s">
        <v>44</v>
      </c>
      <c r="AP4" s="29" t="s">
        <v>45</v>
      </c>
      <c r="AQ4" s="31" t="s">
        <v>46</v>
      </c>
      <c r="AR4" s="32" t="s">
        <v>47</v>
      </c>
      <c r="AS4" s="33" t="s">
        <v>48</v>
      </c>
      <c r="AT4" s="34" t="s">
        <v>49</v>
      </c>
      <c r="AU4" s="35" t="s">
        <v>50</v>
      </c>
      <c r="AV4" s="36" t="s">
        <v>51</v>
      </c>
      <c r="AW4" s="37" t="s">
        <v>17</v>
      </c>
      <c r="AX4" s="37" t="s">
        <v>22</v>
      </c>
      <c r="AY4" s="37" t="s">
        <v>27</v>
      </c>
      <c r="AZ4" s="37" t="s">
        <v>32</v>
      </c>
      <c r="BA4" s="37" t="s">
        <v>37</v>
      </c>
      <c r="BB4" s="37" t="s">
        <v>38</v>
      </c>
      <c r="BC4" s="37" t="s">
        <v>46</v>
      </c>
      <c r="BD4" s="38" t="s">
        <v>47</v>
      </c>
      <c r="BE4" s="39" t="s">
        <v>52</v>
      </c>
      <c r="BF4" s="40" t="s">
        <v>53</v>
      </c>
      <c r="BG4" s="41" t="s">
        <v>54</v>
      </c>
      <c r="BH4" s="42" t="s">
        <v>55</v>
      </c>
      <c r="BI4" s="42" t="s">
        <v>56</v>
      </c>
      <c r="BJ4" s="42" t="s">
        <v>57</v>
      </c>
      <c r="BK4" s="43" t="s">
        <v>58</v>
      </c>
      <c r="BL4" s="44" t="s">
        <v>59</v>
      </c>
      <c r="BM4" s="43" t="s">
        <v>60</v>
      </c>
      <c r="BN4" s="43" t="s">
        <v>61</v>
      </c>
      <c r="BO4" s="42" t="s">
        <v>57</v>
      </c>
      <c r="BP4" s="43" t="s">
        <v>58</v>
      </c>
      <c r="BQ4" s="45" t="s">
        <v>59</v>
      </c>
      <c r="BR4" s="43" t="s">
        <v>60</v>
      </c>
      <c r="BS4" s="43" t="s">
        <v>61</v>
      </c>
      <c r="BT4" s="42" t="s">
        <v>57</v>
      </c>
      <c r="BU4" s="43" t="s">
        <v>58</v>
      </c>
      <c r="BV4" s="45" t="s">
        <v>59</v>
      </c>
      <c r="BW4" s="43" t="s">
        <v>60</v>
      </c>
      <c r="BX4" s="43" t="s">
        <v>61</v>
      </c>
      <c r="BY4" s="42" t="s">
        <v>57</v>
      </c>
      <c r="BZ4" s="43" t="s">
        <v>58</v>
      </c>
      <c r="CA4" s="45" t="s">
        <v>59</v>
      </c>
    </row>
    <row r="5" spans="1:84" ht="15" customHeight="1">
      <c r="B5" s="389"/>
      <c r="C5" s="380"/>
      <c r="D5" s="378"/>
      <c r="E5" s="397" t="s">
        <v>62</v>
      </c>
      <c r="F5" s="393" t="s">
        <v>63</v>
      </c>
      <c r="G5" s="351" t="s">
        <v>64</v>
      </c>
      <c r="H5" s="352"/>
      <c r="I5" s="353" t="s">
        <v>65</v>
      </c>
      <c r="J5" s="169" t="s">
        <v>66</v>
      </c>
      <c r="K5" s="170" t="s">
        <v>67</v>
      </c>
      <c r="L5" s="171" t="s">
        <v>68</v>
      </c>
      <c r="M5" s="172">
        <v>26.25</v>
      </c>
      <c r="N5" s="173">
        <v>10</v>
      </c>
      <c r="O5" s="174"/>
      <c r="P5" s="174">
        <f>N5</f>
        <v>10</v>
      </c>
      <c r="Q5" s="174">
        <v>1.25</v>
      </c>
      <c r="R5" s="175">
        <v>1</v>
      </c>
      <c r="S5" s="173">
        <v>16.25</v>
      </c>
      <c r="T5" s="174"/>
      <c r="U5" s="174">
        <f>S5</f>
        <v>16.25</v>
      </c>
      <c r="V5" s="174">
        <v>1.25</v>
      </c>
      <c r="W5" s="175">
        <v>1</v>
      </c>
      <c r="X5" s="176"/>
      <c r="Y5" s="174"/>
      <c r="Z5" s="174"/>
      <c r="AA5" s="174"/>
      <c r="AB5" s="175"/>
      <c r="AC5" s="176"/>
      <c r="AD5" s="174"/>
      <c r="AE5" s="174"/>
      <c r="AF5" s="174"/>
      <c r="AG5" s="175"/>
      <c r="AH5" s="176"/>
      <c r="AI5" s="170">
        <v>1.25</v>
      </c>
      <c r="AJ5" s="174" t="s">
        <v>69</v>
      </c>
      <c r="AK5" s="175"/>
      <c r="AL5" s="206"/>
      <c r="AM5" s="176"/>
      <c r="AN5" s="439">
        <v>0.25</v>
      </c>
      <c r="AO5" s="439"/>
      <c r="AP5" s="175"/>
      <c r="AQ5" s="47">
        <f t="shared" ref="AQ5:AQ12" si="0">M5*1.5</f>
        <v>39.375</v>
      </c>
      <c r="AR5" s="46">
        <f t="shared" ref="AR5:AR12" si="1">M5+AQ5</f>
        <v>65.625</v>
      </c>
      <c r="AS5" s="47">
        <f t="shared" ref="AS5:AS12" si="2">ROUND(AR5/30,0)</f>
        <v>2</v>
      </c>
      <c r="AT5" s="384"/>
      <c r="AU5" s="48"/>
      <c r="AV5" s="364">
        <v>0</v>
      </c>
      <c r="AW5" s="364"/>
      <c r="AX5" s="364"/>
      <c r="AY5" s="364"/>
      <c r="AZ5" s="364"/>
      <c r="BA5" s="364"/>
      <c r="BB5" s="364"/>
      <c r="BC5" s="364"/>
      <c r="BD5" s="364"/>
      <c r="BE5" s="364"/>
      <c r="BF5" s="366"/>
      <c r="BG5" s="49" t="s">
        <v>70</v>
      </c>
      <c r="BH5" s="50" t="s">
        <v>71</v>
      </c>
      <c r="BI5" s="51" t="s">
        <v>71</v>
      </c>
      <c r="BJ5" s="50"/>
      <c r="BK5" s="52"/>
      <c r="BL5" s="53"/>
      <c r="BM5" s="54" t="s">
        <v>72</v>
      </c>
      <c r="BN5" s="50" t="s">
        <v>72</v>
      </c>
      <c r="BO5" s="50"/>
      <c r="BP5" s="52"/>
      <c r="BQ5" s="53"/>
      <c r="BR5" s="54" t="s">
        <v>72</v>
      </c>
      <c r="BS5" s="50" t="s">
        <v>72</v>
      </c>
      <c r="BT5" s="50"/>
      <c r="BU5" s="52"/>
      <c r="BV5" s="53"/>
      <c r="BW5" s="54" t="s">
        <v>72</v>
      </c>
      <c r="BX5" s="50" t="s">
        <v>72</v>
      </c>
      <c r="BY5" s="50"/>
      <c r="BZ5" s="52"/>
      <c r="CA5" s="53"/>
    </row>
    <row r="6" spans="1:84" ht="14.5">
      <c r="B6" s="389"/>
      <c r="C6" s="380"/>
      <c r="D6" s="378"/>
      <c r="E6" s="337"/>
      <c r="F6" s="394"/>
      <c r="G6" s="343"/>
      <c r="H6" s="344"/>
      <c r="I6" s="348"/>
      <c r="J6" s="169" t="s">
        <v>73</v>
      </c>
      <c r="K6" s="177" t="s">
        <v>74</v>
      </c>
      <c r="L6" s="178" t="s">
        <v>65</v>
      </c>
      <c r="M6" s="172">
        <v>48.75</v>
      </c>
      <c r="N6" s="179">
        <v>7.5</v>
      </c>
      <c r="O6" s="180"/>
      <c r="P6" s="174">
        <f t="shared" ref="P6:P7" si="3">N6</f>
        <v>7.5</v>
      </c>
      <c r="Q6" s="180">
        <v>1.25</v>
      </c>
      <c r="R6" s="181">
        <v>1</v>
      </c>
      <c r="S6" s="179">
        <v>13.75</v>
      </c>
      <c r="T6" s="180"/>
      <c r="U6" s="174">
        <f t="shared" ref="U6:U11" si="4">S6</f>
        <v>13.75</v>
      </c>
      <c r="V6" s="180">
        <v>1.25</v>
      </c>
      <c r="W6" s="181">
        <v>1</v>
      </c>
      <c r="X6" s="179">
        <v>27.5</v>
      </c>
      <c r="Y6" s="180"/>
      <c r="Z6" s="180">
        <f>X6</f>
        <v>27.5</v>
      </c>
      <c r="AA6" s="180">
        <v>2</v>
      </c>
      <c r="AB6" s="181">
        <v>2.75</v>
      </c>
      <c r="AC6" s="182"/>
      <c r="AD6" s="180"/>
      <c r="AE6" s="180"/>
      <c r="AF6" s="180"/>
      <c r="AG6" s="181"/>
      <c r="AH6" s="182"/>
      <c r="AI6" s="180"/>
      <c r="AJ6" s="180" t="s">
        <v>75</v>
      </c>
      <c r="AK6" s="181"/>
      <c r="AL6" s="207"/>
      <c r="AM6" s="182"/>
      <c r="AN6" s="440">
        <v>0.4</v>
      </c>
      <c r="AO6" s="440"/>
      <c r="AP6" s="181"/>
      <c r="AQ6" s="56">
        <f t="shared" si="0"/>
        <v>73.125</v>
      </c>
      <c r="AR6" s="55">
        <f t="shared" si="1"/>
        <v>121.875</v>
      </c>
      <c r="AS6" s="56">
        <f t="shared" si="2"/>
        <v>4</v>
      </c>
      <c r="AT6" s="375"/>
      <c r="AU6" s="57"/>
      <c r="AV6" s="322"/>
      <c r="AW6" s="322"/>
      <c r="AX6" s="322"/>
      <c r="AY6" s="322"/>
      <c r="AZ6" s="322"/>
      <c r="BA6" s="322"/>
      <c r="BB6" s="322"/>
      <c r="BC6" s="322"/>
      <c r="BD6" s="322"/>
      <c r="BE6" s="322"/>
      <c r="BF6" s="319"/>
      <c r="BG6" s="49" t="s">
        <v>72</v>
      </c>
      <c r="BH6" s="50" t="s">
        <v>71</v>
      </c>
      <c r="BI6" s="51" t="s">
        <v>71</v>
      </c>
      <c r="BJ6" s="50"/>
      <c r="BK6" s="52"/>
      <c r="BL6" s="53"/>
      <c r="BM6" s="54" t="s">
        <v>72</v>
      </c>
      <c r="BN6" s="50" t="s">
        <v>72</v>
      </c>
      <c r="BO6" s="50"/>
      <c r="BP6" s="52"/>
      <c r="BQ6" s="53"/>
      <c r="BR6" s="54" t="s">
        <v>72</v>
      </c>
      <c r="BS6" s="50" t="s">
        <v>72</v>
      </c>
      <c r="BT6" s="50"/>
      <c r="BU6" s="52"/>
      <c r="BV6" s="53"/>
      <c r="BW6" s="54" t="s">
        <v>72</v>
      </c>
      <c r="BX6" s="50" t="s">
        <v>72</v>
      </c>
      <c r="BY6" s="50"/>
      <c r="BZ6" s="52"/>
      <c r="CA6" s="53"/>
    </row>
    <row r="7" spans="1:84" ht="15" customHeight="1">
      <c r="B7" s="389"/>
      <c r="C7" s="380"/>
      <c r="D7" s="378"/>
      <c r="E7" s="337"/>
      <c r="F7" s="394"/>
      <c r="G7" s="343"/>
      <c r="H7" s="344"/>
      <c r="I7" s="348"/>
      <c r="J7" s="169" t="s">
        <v>76</v>
      </c>
      <c r="K7" s="177" t="s">
        <v>77</v>
      </c>
      <c r="L7" s="178" t="s">
        <v>78</v>
      </c>
      <c r="M7" s="172">
        <v>10</v>
      </c>
      <c r="N7" s="179">
        <v>1.25</v>
      </c>
      <c r="O7" s="180"/>
      <c r="P7" s="174">
        <f t="shared" si="3"/>
        <v>1.25</v>
      </c>
      <c r="Q7" s="180">
        <v>1.25</v>
      </c>
      <c r="R7" s="181">
        <v>1</v>
      </c>
      <c r="S7" s="179">
        <v>8.75</v>
      </c>
      <c r="T7" s="180"/>
      <c r="U7" s="174">
        <f t="shared" si="4"/>
        <v>8.75</v>
      </c>
      <c r="V7" s="180">
        <v>1.25</v>
      </c>
      <c r="W7" s="181">
        <v>1</v>
      </c>
      <c r="X7" s="182"/>
      <c r="Y7" s="180"/>
      <c r="Z7" s="180"/>
      <c r="AA7" s="180"/>
      <c r="AB7" s="181"/>
      <c r="AC7" s="182"/>
      <c r="AD7" s="180"/>
      <c r="AE7" s="180"/>
      <c r="AF7" s="180"/>
      <c r="AG7" s="181"/>
      <c r="AH7" s="182"/>
      <c r="AI7" s="180"/>
      <c r="AJ7" s="180" t="s">
        <v>75</v>
      </c>
      <c r="AK7" s="181"/>
      <c r="AL7" s="207"/>
      <c r="AM7" s="182"/>
      <c r="AN7" s="440">
        <v>0.2</v>
      </c>
      <c r="AO7" s="440"/>
      <c r="AP7" s="181"/>
      <c r="AQ7" s="56">
        <f t="shared" si="0"/>
        <v>15</v>
      </c>
      <c r="AR7" s="55">
        <f t="shared" si="1"/>
        <v>25</v>
      </c>
      <c r="AS7" s="56">
        <f t="shared" si="2"/>
        <v>1</v>
      </c>
      <c r="AT7" s="375"/>
      <c r="AU7" s="57"/>
      <c r="AV7" s="323"/>
      <c r="AW7" s="323"/>
      <c r="AX7" s="323"/>
      <c r="AY7" s="323"/>
      <c r="AZ7" s="323"/>
      <c r="BA7" s="323"/>
      <c r="BB7" s="323"/>
      <c r="BC7" s="323"/>
      <c r="BD7" s="323"/>
      <c r="BE7" s="323"/>
      <c r="BF7" s="320"/>
      <c r="BG7" s="49" t="s">
        <v>72</v>
      </c>
      <c r="BH7" s="50" t="s">
        <v>71</v>
      </c>
      <c r="BI7" s="51" t="s">
        <v>71</v>
      </c>
      <c r="BJ7" s="50"/>
      <c r="BK7" s="52"/>
      <c r="BL7" s="53"/>
      <c r="BM7" s="54" t="s">
        <v>72</v>
      </c>
      <c r="BN7" s="50" t="s">
        <v>72</v>
      </c>
      <c r="BO7" s="50"/>
      <c r="BP7" s="52"/>
      <c r="BQ7" s="53"/>
      <c r="BR7" s="54" t="s">
        <v>72</v>
      </c>
      <c r="BS7" s="50" t="s">
        <v>72</v>
      </c>
      <c r="BT7" s="50"/>
      <c r="BU7" s="52"/>
      <c r="BV7" s="53"/>
      <c r="BW7" s="54" t="s">
        <v>72</v>
      </c>
      <c r="BX7" s="50" t="s">
        <v>72</v>
      </c>
      <c r="BY7" s="50"/>
      <c r="BZ7" s="52"/>
      <c r="CA7" s="53"/>
    </row>
    <row r="8" spans="1:84" ht="14.5">
      <c r="B8" s="389"/>
      <c r="C8" s="380"/>
      <c r="D8" s="378"/>
      <c r="E8" s="337"/>
      <c r="F8" s="392"/>
      <c r="G8" s="345"/>
      <c r="H8" s="346"/>
      <c r="I8" s="349"/>
      <c r="J8" s="169" t="s">
        <v>79</v>
      </c>
      <c r="K8" s="177" t="s">
        <v>80</v>
      </c>
      <c r="L8" s="178" t="s">
        <v>78</v>
      </c>
      <c r="M8" s="172">
        <v>5</v>
      </c>
      <c r="N8" s="182"/>
      <c r="O8" s="180"/>
      <c r="P8" s="180"/>
      <c r="Q8" s="180"/>
      <c r="R8" s="181"/>
      <c r="S8" s="179">
        <v>5</v>
      </c>
      <c r="T8" s="180"/>
      <c r="U8" s="174">
        <f t="shared" si="4"/>
        <v>5</v>
      </c>
      <c r="V8" s="180">
        <v>1.25</v>
      </c>
      <c r="W8" s="181">
        <v>1</v>
      </c>
      <c r="X8" s="182"/>
      <c r="Y8" s="180"/>
      <c r="Z8" s="180"/>
      <c r="AA8" s="180"/>
      <c r="AB8" s="181"/>
      <c r="AC8" s="182"/>
      <c r="AD8" s="180"/>
      <c r="AE8" s="180"/>
      <c r="AF8" s="180"/>
      <c r="AG8" s="181"/>
      <c r="AH8" s="182"/>
      <c r="AI8" s="180"/>
      <c r="AJ8" s="180" t="s">
        <v>75</v>
      </c>
      <c r="AK8" s="181"/>
      <c r="AL8" s="207"/>
      <c r="AM8" s="182"/>
      <c r="AN8" s="440">
        <v>0.15</v>
      </c>
      <c r="AO8" s="440"/>
      <c r="AP8" s="181"/>
      <c r="AQ8" s="56">
        <f t="shared" si="0"/>
        <v>7.5</v>
      </c>
      <c r="AR8" s="55">
        <f t="shared" si="1"/>
        <v>12.5</v>
      </c>
      <c r="AS8" s="56">
        <f t="shared" si="2"/>
        <v>0</v>
      </c>
      <c r="AT8" s="375"/>
      <c r="AU8" s="57"/>
      <c r="AV8" s="321">
        <v>0</v>
      </c>
      <c r="AW8" s="321"/>
      <c r="AX8" s="321"/>
      <c r="AY8" s="321"/>
      <c r="AZ8" s="321"/>
      <c r="BA8" s="321"/>
      <c r="BB8" s="321"/>
      <c r="BC8" s="321"/>
      <c r="BD8" s="321">
        <f>AV8+BC8</f>
        <v>0</v>
      </c>
      <c r="BE8" s="321">
        <f>ROUND(BD8/30,0)</f>
        <v>0</v>
      </c>
      <c r="BF8" s="403"/>
      <c r="BG8" s="49" t="s">
        <v>72</v>
      </c>
      <c r="BH8" s="50" t="s">
        <v>71</v>
      </c>
      <c r="BI8" s="51" t="s">
        <v>71</v>
      </c>
      <c r="BJ8" s="50"/>
      <c r="BK8" s="52"/>
      <c r="BL8" s="53"/>
      <c r="BM8" s="54" t="s">
        <v>72</v>
      </c>
      <c r="BN8" s="50" t="s">
        <v>72</v>
      </c>
      <c r="BO8" s="50"/>
      <c r="BP8" s="52"/>
      <c r="BQ8" s="53"/>
      <c r="BR8" s="54" t="s">
        <v>72</v>
      </c>
      <c r="BS8" s="50" t="s">
        <v>72</v>
      </c>
      <c r="BT8" s="50"/>
      <c r="BU8" s="52"/>
      <c r="BV8" s="53"/>
      <c r="BW8" s="54" t="s">
        <v>72</v>
      </c>
      <c r="BX8" s="50" t="s">
        <v>72</v>
      </c>
      <c r="BY8" s="50"/>
      <c r="BZ8" s="52"/>
      <c r="CA8" s="53"/>
    </row>
    <row r="9" spans="1:84" ht="14.5">
      <c r="B9" s="389"/>
      <c r="C9" s="380"/>
      <c r="D9" s="378"/>
      <c r="E9" s="337"/>
      <c r="F9" s="436" t="s">
        <v>81</v>
      </c>
      <c r="G9" s="351" t="s">
        <v>82</v>
      </c>
      <c r="H9" s="352"/>
      <c r="I9" s="353" t="s">
        <v>83</v>
      </c>
      <c r="J9" s="169" t="s">
        <v>84</v>
      </c>
      <c r="K9" s="177" t="s">
        <v>85</v>
      </c>
      <c r="L9" s="178" t="s">
        <v>86</v>
      </c>
      <c r="M9" s="172">
        <v>24.5</v>
      </c>
      <c r="N9" s="179">
        <v>15</v>
      </c>
      <c r="O9" s="180"/>
      <c r="P9" s="180">
        <f>N9</f>
        <v>15</v>
      </c>
      <c r="Q9" s="180">
        <v>1.25</v>
      </c>
      <c r="R9" s="181">
        <v>1</v>
      </c>
      <c r="S9" s="179">
        <v>1.25</v>
      </c>
      <c r="T9" s="180"/>
      <c r="U9" s="174">
        <f t="shared" si="4"/>
        <v>1.25</v>
      </c>
      <c r="V9" s="180">
        <v>1.25</v>
      </c>
      <c r="W9" s="181">
        <v>1</v>
      </c>
      <c r="X9" s="179">
        <v>8.25</v>
      </c>
      <c r="Y9" s="180"/>
      <c r="Z9" s="180">
        <f t="shared" ref="Z9:Z11" si="5">X9</f>
        <v>8.25</v>
      </c>
      <c r="AA9" s="180">
        <v>2</v>
      </c>
      <c r="AB9" s="181">
        <v>2.75</v>
      </c>
      <c r="AC9" s="182"/>
      <c r="AD9" s="180"/>
      <c r="AE9" s="180"/>
      <c r="AF9" s="180"/>
      <c r="AG9" s="181"/>
      <c r="AH9" s="182"/>
      <c r="AI9" s="177">
        <v>1.25</v>
      </c>
      <c r="AJ9" s="180" t="s">
        <v>69</v>
      </c>
      <c r="AK9" s="181"/>
      <c r="AL9" s="207"/>
      <c r="AM9" s="182"/>
      <c r="AN9" s="440">
        <v>0.35</v>
      </c>
      <c r="AO9" s="440"/>
      <c r="AP9" s="181"/>
      <c r="AQ9" s="56">
        <f t="shared" si="0"/>
        <v>36.75</v>
      </c>
      <c r="AR9" s="55">
        <f t="shared" si="1"/>
        <v>61.25</v>
      </c>
      <c r="AS9" s="56">
        <f t="shared" si="2"/>
        <v>2</v>
      </c>
      <c r="AT9" s="375"/>
      <c r="AU9" s="57"/>
      <c r="AV9" s="322"/>
      <c r="AW9" s="322"/>
      <c r="AX9" s="322"/>
      <c r="AY9" s="322"/>
      <c r="AZ9" s="322"/>
      <c r="BA9" s="322"/>
      <c r="BB9" s="322"/>
      <c r="BC9" s="322"/>
      <c r="BD9" s="322"/>
      <c r="BE9" s="322"/>
      <c r="BF9" s="319"/>
      <c r="BG9" s="49" t="s">
        <v>72</v>
      </c>
      <c r="BH9" s="50" t="s">
        <v>71</v>
      </c>
      <c r="BI9" s="51" t="s">
        <v>71</v>
      </c>
      <c r="BJ9" s="50"/>
      <c r="BK9" s="52"/>
      <c r="BL9" s="53"/>
      <c r="BM9" s="54" t="s">
        <v>72</v>
      </c>
      <c r="BN9" s="50" t="s">
        <v>72</v>
      </c>
      <c r="BO9" s="50"/>
      <c r="BP9" s="52"/>
      <c r="BQ9" s="53"/>
      <c r="BR9" s="54" t="s">
        <v>72</v>
      </c>
      <c r="BS9" s="50" t="s">
        <v>72</v>
      </c>
      <c r="BT9" s="50"/>
      <c r="BU9" s="52"/>
      <c r="BV9" s="53"/>
      <c r="BW9" s="54" t="s">
        <v>72</v>
      </c>
      <c r="BX9" s="50" t="s">
        <v>72</v>
      </c>
      <c r="BY9" s="50"/>
      <c r="BZ9" s="52"/>
      <c r="CA9" s="53"/>
      <c r="CC9" s="5"/>
      <c r="CD9" s="5"/>
      <c r="CE9" s="5"/>
      <c r="CF9" s="5"/>
    </row>
    <row r="10" spans="1:84" ht="14.5">
      <c r="B10" s="389"/>
      <c r="C10" s="380"/>
      <c r="D10" s="378"/>
      <c r="E10" s="337"/>
      <c r="F10" s="437"/>
      <c r="G10" s="343"/>
      <c r="H10" s="344"/>
      <c r="I10" s="348"/>
      <c r="J10" s="169" t="s">
        <v>87</v>
      </c>
      <c r="K10" s="177" t="s">
        <v>88</v>
      </c>
      <c r="L10" s="178" t="s">
        <v>89</v>
      </c>
      <c r="M10" s="172">
        <v>10</v>
      </c>
      <c r="N10" s="179">
        <v>10</v>
      </c>
      <c r="O10" s="180"/>
      <c r="P10" s="180">
        <f t="shared" ref="P10:P11" si="6">N10</f>
        <v>10</v>
      </c>
      <c r="Q10" s="180">
        <v>1.25</v>
      </c>
      <c r="R10" s="181">
        <v>1</v>
      </c>
      <c r="S10" s="182"/>
      <c r="T10" s="180"/>
      <c r="U10" s="174"/>
      <c r="V10" s="180"/>
      <c r="W10" s="181"/>
      <c r="X10" s="182"/>
      <c r="Y10" s="180"/>
      <c r="Z10" s="180"/>
      <c r="AA10" s="180"/>
      <c r="AB10" s="181"/>
      <c r="AC10" s="182"/>
      <c r="AD10" s="180"/>
      <c r="AE10" s="180"/>
      <c r="AF10" s="180"/>
      <c r="AG10" s="181"/>
      <c r="AH10" s="182"/>
      <c r="AI10" s="177">
        <v>1.25</v>
      </c>
      <c r="AJ10" s="180" t="s">
        <v>69</v>
      </c>
      <c r="AK10" s="181"/>
      <c r="AL10" s="207"/>
      <c r="AM10" s="182"/>
      <c r="AN10" s="440">
        <v>0.3</v>
      </c>
      <c r="AO10" s="440"/>
      <c r="AP10" s="181"/>
      <c r="AQ10" s="56">
        <f t="shared" si="0"/>
        <v>15</v>
      </c>
      <c r="AR10" s="55">
        <f t="shared" si="1"/>
        <v>25</v>
      </c>
      <c r="AS10" s="56">
        <f t="shared" si="2"/>
        <v>1</v>
      </c>
      <c r="AT10" s="375"/>
      <c r="AU10" s="57"/>
      <c r="AV10" s="323"/>
      <c r="AW10" s="323"/>
      <c r="AX10" s="323"/>
      <c r="AY10" s="323"/>
      <c r="AZ10" s="323"/>
      <c r="BA10" s="323"/>
      <c r="BB10" s="323"/>
      <c r="BC10" s="323"/>
      <c r="BD10" s="323"/>
      <c r="BE10" s="323"/>
      <c r="BF10" s="320"/>
      <c r="BG10" s="49" t="s">
        <v>72</v>
      </c>
      <c r="BH10" s="50" t="s">
        <v>71</v>
      </c>
      <c r="BI10" s="51" t="s">
        <v>71</v>
      </c>
      <c r="BJ10" s="50"/>
      <c r="BK10" s="52"/>
      <c r="BL10" s="53"/>
      <c r="BM10" s="54" t="s">
        <v>72</v>
      </c>
      <c r="BN10" s="50" t="s">
        <v>72</v>
      </c>
      <c r="BO10" s="50"/>
      <c r="BP10" s="52"/>
      <c r="BQ10" s="53"/>
      <c r="BR10" s="54" t="s">
        <v>72</v>
      </c>
      <c r="BS10" s="50" t="s">
        <v>72</v>
      </c>
      <c r="BT10" s="50"/>
      <c r="BU10" s="52"/>
      <c r="BV10" s="53"/>
      <c r="BW10" s="54" t="s">
        <v>72</v>
      </c>
      <c r="BX10" s="50" t="s">
        <v>72</v>
      </c>
      <c r="BY10" s="50"/>
      <c r="BZ10" s="52"/>
      <c r="CA10" s="53"/>
      <c r="CC10" s="5"/>
      <c r="CD10" s="5"/>
      <c r="CE10" s="5"/>
      <c r="CF10" s="5"/>
    </row>
    <row r="11" spans="1:84" ht="14.5">
      <c r="B11" s="389"/>
      <c r="C11" s="380"/>
      <c r="D11" s="378"/>
      <c r="E11" s="337"/>
      <c r="F11" s="438"/>
      <c r="G11" s="345"/>
      <c r="H11" s="346"/>
      <c r="I11" s="349"/>
      <c r="J11" s="169" t="s">
        <v>90</v>
      </c>
      <c r="K11" s="177" t="s">
        <v>91</v>
      </c>
      <c r="L11" s="178" t="s">
        <v>92</v>
      </c>
      <c r="M11" s="172">
        <v>28.25</v>
      </c>
      <c r="N11" s="179">
        <v>17.5</v>
      </c>
      <c r="O11" s="180"/>
      <c r="P11" s="180">
        <f t="shared" si="6"/>
        <v>17.5</v>
      </c>
      <c r="Q11" s="180">
        <v>1.25</v>
      </c>
      <c r="R11" s="181">
        <v>1</v>
      </c>
      <c r="S11" s="179">
        <v>2.5</v>
      </c>
      <c r="T11" s="180"/>
      <c r="U11" s="174">
        <f t="shared" si="4"/>
        <v>2.5</v>
      </c>
      <c r="V11" s="180">
        <v>1.25</v>
      </c>
      <c r="W11" s="181">
        <v>1</v>
      </c>
      <c r="X11" s="179">
        <v>8.25</v>
      </c>
      <c r="Y11" s="180"/>
      <c r="Z11" s="180">
        <f t="shared" si="5"/>
        <v>8.25</v>
      </c>
      <c r="AA11" s="180">
        <v>2</v>
      </c>
      <c r="AB11" s="181">
        <v>2.75</v>
      </c>
      <c r="AC11" s="182"/>
      <c r="AD11" s="180"/>
      <c r="AE11" s="180"/>
      <c r="AF11" s="180"/>
      <c r="AG11" s="181"/>
      <c r="AH11" s="182"/>
      <c r="AI11" s="177">
        <v>1.25</v>
      </c>
      <c r="AJ11" s="180" t="s">
        <v>69</v>
      </c>
      <c r="AK11" s="181"/>
      <c r="AL11" s="207"/>
      <c r="AM11" s="182"/>
      <c r="AN11" s="440">
        <v>0.35</v>
      </c>
      <c r="AO11" s="440"/>
      <c r="AP11" s="181"/>
      <c r="AQ11" s="56">
        <f t="shared" si="0"/>
        <v>42.375</v>
      </c>
      <c r="AR11" s="55">
        <f t="shared" si="1"/>
        <v>70.625</v>
      </c>
      <c r="AS11" s="56">
        <f t="shared" si="2"/>
        <v>2</v>
      </c>
      <c r="AT11" s="375"/>
      <c r="AU11" s="57"/>
      <c r="AV11" s="321">
        <v>0</v>
      </c>
      <c r="AW11" s="321"/>
      <c r="AX11" s="321"/>
      <c r="AY11" s="321"/>
      <c r="AZ11" s="321"/>
      <c r="BA11" s="321"/>
      <c r="BB11" s="321"/>
      <c r="BC11" s="321">
        <f>AV11*1.5</f>
        <v>0</v>
      </c>
      <c r="BD11" s="321">
        <f>AV11+BC11</f>
        <v>0</v>
      </c>
      <c r="BE11" s="321">
        <f>ROUND(BD11/30,0)</f>
        <v>0</v>
      </c>
      <c r="BF11" s="318"/>
      <c r="BG11" s="49" t="s">
        <v>72</v>
      </c>
      <c r="BH11" s="50" t="s">
        <v>71</v>
      </c>
      <c r="BI11" s="51" t="s">
        <v>71</v>
      </c>
      <c r="BJ11" s="50"/>
      <c r="BK11" s="52"/>
      <c r="BL11" s="53"/>
      <c r="BM11" s="54" t="s">
        <v>72</v>
      </c>
      <c r="BN11" s="50" t="s">
        <v>72</v>
      </c>
      <c r="BO11" s="50"/>
      <c r="BP11" s="52"/>
      <c r="BQ11" s="53"/>
      <c r="BR11" s="54" t="s">
        <v>72</v>
      </c>
      <c r="BS11" s="50" t="s">
        <v>72</v>
      </c>
      <c r="BT11" s="50"/>
      <c r="BU11" s="52"/>
      <c r="BV11" s="53"/>
      <c r="BW11" s="54" t="s">
        <v>72</v>
      </c>
      <c r="BX11" s="50" t="s">
        <v>72</v>
      </c>
      <c r="BY11" s="50"/>
      <c r="BZ11" s="52"/>
      <c r="CA11" s="53"/>
      <c r="CC11" s="5"/>
      <c r="CD11" s="5"/>
      <c r="CE11" s="5"/>
      <c r="CF11" s="5"/>
    </row>
    <row r="12" spans="1:84" ht="14.5">
      <c r="B12" s="389"/>
      <c r="C12" s="380"/>
      <c r="D12" s="378"/>
      <c r="E12" s="183"/>
      <c r="F12" s="205"/>
      <c r="G12" s="203"/>
      <c r="H12" s="203"/>
      <c r="I12" s="204"/>
      <c r="J12" s="184"/>
      <c r="K12" s="185"/>
      <c r="L12" s="186" t="s">
        <v>93</v>
      </c>
      <c r="M12" s="187">
        <v>152.75</v>
      </c>
      <c r="N12" s="188"/>
      <c r="O12" s="185"/>
      <c r="P12" s="185"/>
      <c r="Q12" s="185"/>
      <c r="R12" s="189"/>
      <c r="S12" s="188"/>
      <c r="T12" s="185"/>
      <c r="U12" s="185"/>
      <c r="V12" s="185"/>
      <c r="W12" s="189"/>
      <c r="X12" s="188"/>
      <c r="Y12" s="185"/>
      <c r="Z12" s="185"/>
      <c r="AA12" s="185"/>
      <c r="AB12" s="189"/>
      <c r="AC12" s="188"/>
      <c r="AD12" s="185"/>
      <c r="AE12" s="185"/>
      <c r="AF12" s="185"/>
      <c r="AG12" s="189"/>
      <c r="AH12" s="188"/>
      <c r="AI12" s="185"/>
      <c r="AJ12" s="185"/>
      <c r="AK12" s="189"/>
      <c r="AL12" s="208"/>
      <c r="AM12" s="188"/>
      <c r="AN12" s="442"/>
      <c r="AO12" s="442"/>
      <c r="AP12" s="189"/>
      <c r="AQ12" s="56">
        <f t="shared" si="0"/>
        <v>229.125</v>
      </c>
      <c r="AR12" s="55">
        <f t="shared" si="1"/>
        <v>381.875</v>
      </c>
      <c r="AS12" s="56">
        <f t="shared" si="2"/>
        <v>13</v>
      </c>
      <c r="AT12" s="375"/>
      <c r="AU12" s="57"/>
      <c r="AV12" s="322"/>
      <c r="AW12" s="322"/>
      <c r="AX12" s="322"/>
      <c r="AY12" s="322"/>
      <c r="AZ12" s="322"/>
      <c r="BA12" s="322"/>
      <c r="BB12" s="322"/>
      <c r="BC12" s="322"/>
      <c r="BD12" s="322"/>
      <c r="BE12" s="322"/>
      <c r="BF12" s="319"/>
      <c r="BG12" s="49" t="s">
        <v>72</v>
      </c>
      <c r="BH12" s="50" t="s">
        <v>71</v>
      </c>
      <c r="BI12" s="51" t="s">
        <v>71</v>
      </c>
      <c r="BJ12" s="50"/>
      <c r="BK12" s="52"/>
      <c r="BL12" s="53"/>
      <c r="BM12" s="54" t="s">
        <v>72</v>
      </c>
      <c r="BN12" s="50" t="s">
        <v>72</v>
      </c>
      <c r="BO12" s="50"/>
      <c r="BP12" s="52"/>
      <c r="BQ12" s="53"/>
      <c r="BR12" s="54" t="s">
        <v>72</v>
      </c>
      <c r="BS12" s="50" t="s">
        <v>72</v>
      </c>
      <c r="BT12" s="50"/>
      <c r="BU12" s="52"/>
      <c r="BV12" s="53"/>
      <c r="BW12" s="54" t="s">
        <v>72</v>
      </c>
      <c r="BX12" s="50" t="s">
        <v>72</v>
      </c>
      <c r="BY12" s="50"/>
      <c r="BZ12" s="52"/>
      <c r="CA12" s="53"/>
      <c r="CC12" s="5"/>
      <c r="CD12" s="5"/>
      <c r="CE12" s="5"/>
      <c r="CF12" s="5"/>
    </row>
    <row r="13" spans="1:84" ht="15" customHeight="1">
      <c r="B13" s="389"/>
      <c r="C13" s="380"/>
      <c r="D13" s="395" t="s">
        <v>94</v>
      </c>
      <c r="E13" s="336" t="s">
        <v>95</v>
      </c>
      <c r="F13" s="391" t="s">
        <v>96</v>
      </c>
      <c r="G13" s="341" t="s">
        <v>97</v>
      </c>
      <c r="H13" s="342"/>
      <c r="I13" s="347" t="s">
        <v>98</v>
      </c>
      <c r="J13" s="169" t="s">
        <v>99</v>
      </c>
      <c r="K13" s="170" t="s">
        <v>100</v>
      </c>
      <c r="L13" s="171" t="s">
        <v>101</v>
      </c>
      <c r="M13" s="172">
        <v>19.5</v>
      </c>
      <c r="N13" s="173">
        <v>7.5</v>
      </c>
      <c r="O13" s="174"/>
      <c r="P13" s="174">
        <f>N13</f>
        <v>7.5</v>
      </c>
      <c r="Q13" s="174">
        <v>1.25</v>
      </c>
      <c r="R13" s="175">
        <v>1</v>
      </c>
      <c r="S13" s="173">
        <v>3.75</v>
      </c>
      <c r="T13" s="174"/>
      <c r="U13" s="174">
        <f>S13</f>
        <v>3.75</v>
      </c>
      <c r="V13" s="174">
        <v>1.25</v>
      </c>
      <c r="W13" s="175">
        <v>1</v>
      </c>
      <c r="X13" s="173">
        <v>8.25</v>
      </c>
      <c r="Y13" s="174"/>
      <c r="Z13" s="174">
        <f>X13</f>
        <v>8.25</v>
      </c>
      <c r="AA13" s="174">
        <v>2</v>
      </c>
      <c r="AB13" s="175">
        <v>2.75</v>
      </c>
      <c r="AC13" s="176"/>
      <c r="AD13" s="174"/>
      <c r="AE13" s="174"/>
      <c r="AF13" s="174"/>
      <c r="AG13" s="175"/>
      <c r="AH13" s="176"/>
      <c r="AI13" s="170">
        <v>1.25</v>
      </c>
      <c r="AJ13" s="174" t="s">
        <v>69</v>
      </c>
      <c r="AK13" s="175" t="s">
        <v>102</v>
      </c>
      <c r="AL13" s="206"/>
      <c r="AM13" s="176"/>
      <c r="AN13" s="439">
        <f>0.4/2</f>
        <v>0.2</v>
      </c>
      <c r="AO13" s="443">
        <f>0.4/2</f>
        <v>0.2</v>
      </c>
      <c r="AP13" s="175"/>
      <c r="AQ13" s="56">
        <f t="shared" ref="AQ13:AQ18" si="7">M13*1.5</f>
        <v>29.25</v>
      </c>
      <c r="AR13" s="55">
        <f t="shared" ref="AR13:AR18" si="8">M13+AQ13</f>
        <v>48.75</v>
      </c>
      <c r="AS13" s="56">
        <f t="shared" ref="AS13:AS18" si="9">ROUND(AR13/30,0)</f>
        <v>2</v>
      </c>
      <c r="AT13" s="384"/>
      <c r="AU13" s="48"/>
      <c r="AV13" s="321">
        <v>0</v>
      </c>
      <c r="AW13" s="321"/>
      <c r="AX13" s="321"/>
      <c r="AY13" s="321"/>
      <c r="AZ13" s="321"/>
      <c r="BA13" s="321"/>
      <c r="BB13" s="321"/>
      <c r="BC13" s="321">
        <f>AV13*1.5</f>
        <v>0</v>
      </c>
      <c r="BD13" s="321">
        <f>AV13+BC13</f>
        <v>0</v>
      </c>
      <c r="BE13" s="321">
        <f>ROUND(BD13/30,0)</f>
        <v>0</v>
      </c>
      <c r="BF13" s="318"/>
      <c r="BG13" s="58" t="s">
        <v>72</v>
      </c>
      <c r="BH13" s="59" t="s">
        <v>71</v>
      </c>
      <c r="BI13" s="51" t="s">
        <v>71</v>
      </c>
      <c r="BJ13" s="59"/>
      <c r="BK13" s="60"/>
      <c r="BL13" s="61"/>
      <c r="BM13" s="62" t="s">
        <v>72</v>
      </c>
      <c r="BN13" s="59" t="s">
        <v>72</v>
      </c>
      <c r="BO13" s="59"/>
      <c r="BP13" s="60"/>
      <c r="BQ13" s="61"/>
      <c r="BR13" s="62" t="s">
        <v>72</v>
      </c>
      <c r="BS13" s="59" t="s">
        <v>72</v>
      </c>
      <c r="BT13" s="59"/>
      <c r="BU13" s="60"/>
      <c r="BV13" s="61"/>
      <c r="BW13" s="62" t="s">
        <v>72</v>
      </c>
      <c r="BX13" s="59" t="s">
        <v>72</v>
      </c>
      <c r="BY13" s="59"/>
      <c r="BZ13" s="60"/>
      <c r="CA13" s="61"/>
      <c r="CC13" s="5"/>
      <c r="CD13" s="5"/>
      <c r="CE13" s="5"/>
      <c r="CF13" s="5"/>
    </row>
    <row r="14" spans="1:84" ht="14.5">
      <c r="B14" s="389"/>
      <c r="C14" s="380"/>
      <c r="D14" s="396"/>
      <c r="E14" s="337"/>
      <c r="F14" s="392"/>
      <c r="G14" s="345"/>
      <c r="H14" s="346"/>
      <c r="I14" s="349"/>
      <c r="J14" s="169" t="s">
        <v>103</v>
      </c>
      <c r="K14" s="177" t="s">
        <v>104</v>
      </c>
      <c r="L14" s="178" t="s">
        <v>98</v>
      </c>
      <c r="M14" s="172">
        <v>34.75</v>
      </c>
      <c r="N14" s="173">
        <v>20</v>
      </c>
      <c r="O14" s="174"/>
      <c r="P14" s="174">
        <f>N14</f>
        <v>20</v>
      </c>
      <c r="Q14" s="174">
        <v>1.25</v>
      </c>
      <c r="R14" s="175">
        <v>1</v>
      </c>
      <c r="S14" s="173">
        <v>3.75</v>
      </c>
      <c r="T14" s="174"/>
      <c r="U14" s="174">
        <f>S14</f>
        <v>3.75</v>
      </c>
      <c r="V14" s="174">
        <v>1.25</v>
      </c>
      <c r="W14" s="175">
        <v>1</v>
      </c>
      <c r="X14" s="173">
        <v>11</v>
      </c>
      <c r="Y14" s="174"/>
      <c r="Z14" s="174">
        <f>X14</f>
        <v>11</v>
      </c>
      <c r="AA14" s="174">
        <v>2</v>
      </c>
      <c r="AB14" s="175">
        <v>2.75</v>
      </c>
      <c r="AC14" s="176"/>
      <c r="AD14" s="174"/>
      <c r="AE14" s="174"/>
      <c r="AF14" s="174"/>
      <c r="AG14" s="175"/>
      <c r="AH14" s="176"/>
      <c r="AI14" s="170">
        <v>1.25</v>
      </c>
      <c r="AJ14" s="174" t="s">
        <v>69</v>
      </c>
      <c r="AK14" s="175" t="s">
        <v>102</v>
      </c>
      <c r="AL14" s="206"/>
      <c r="AM14" s="176"/>
      <c r="AN14" s="439">
        <f>0.6/2</f>
        <v>0.3</v>
      </c>
      <c r="AO14" s="443">
        <f>0.6/2</f>
        <v>0.3</v>
      </c>
      <c r="AP14" s="175"/>
      <c r="AQ14" s="56">
        <f t="shared" si="7"/>
        <v>52.125</v>
      </c>
      <c r="AR14" s="55">
        <f t="shared" si="8"/>
        <v>86.875</v>
      </c>
      <c r="AS14" s="56">
        <f t="shared" si="9"/>
        <v>3</v>
      </c>
      <c r="AT14" s="375"/>
      <c r="AU14" s="57"/>
      <c r="AV14" s="322"/>
      <c r="AW14" s="322"/>
      <c r="AX14" s="322"/>
      <c r="AY14" s="322"/>
      <c r="AZ14" s="322"/>
      <c r="BA14" s="322"/>
      <c r="BB14" s="322"/>
      <c r="BC14" s="322"/>
      <c r="BD14" s="322"/>
      <c r="BE14" s="322"/>
      <c r="BF14" s="319"/>
      <c r="BG14" s="58" t="s">
        <v>72</v>
      </c>
      <c r="BH14" s="59" t="s">
        <v>71</v>
      </c>
      <c r="BI14" s="51" t="s">
        <v>71</v>
      </c>
      <c r="BJ14" s="59"/>
      <c r="BK14" s="60"/>
      <c r="BL14" s="61"/>
      <c r="BM14" s="62" t="s">
        <v>72</v>
      </c>
      <c r="BN14" s="59" t="s">
        <v>72</v>
      </c>
      <c r="BO14" s="59"/>
      <c r="BP14" s="60"/>
      <c r="BQ14" s="61"/>
      <c r="BR14" s="62" t="s">
        <v>72</v>
      </c>
      <c r="BS14" s="59" t="s">
        <v>72</v>
      </c>
      <c r="BT14" s="59"/>
      <c r="BU14" s="60"/>
      <c r="BV14" s="61"/>
      <c r="BW14" s="62" t="s">
        <v>72</v>
      </c>
      <c r="BX14" s="59" t="s">
        <v>72</v>
      </c>
      <c r="BY14" s="59"/>
      <c r="BZ14" s="60"/>
      <c r="CA14" s="61"/>
      <c r="CC14" s="5"/>
      <c r="CD14" s="5"/>
      <c r="CE14" s="5"/>
      <c r="CF14" s="5"/>
    </row>
    <row r="15" spans="1:84" ht="14.5">
      <c r="B15" s="389"/>
      <c r="C15" s="380"/>
      <c r="D15" s="396"/>
      <c r="E15" s="337"/>
      <c r="F15" s="393" t="s">
        <v>105</v>
      </c>
      <c r="G15" s="351" t="s">
        <v>106</v>
      </c>
      <c r="H15" s="352"/>
      <c r="I15" s="353" t="s">
        <v>107</v>
      </c>
      <c r="J15" s="169" t="s">
        <v>108</v>
      </c>
      <c r="K15" s="177" t="s">
        <v>109</v>
      </c>
      <c r="L15" s="178" t="s">
        <v>107</v>
      </c>
      <c r="M15" s="172">
        <v>8.75</v>
      </c>
      <c r="N15" s="173">
        <v>6.25</v>
      </c>
      <c r="O15" s="174"/>
      <c r="P15" s="174">
        <f t="shared" ref="P15:P17" si="10">N15</f>
        <v>6.25</v>
      </c>
      <c r="Q15" s="174">
        <v>1.25</v>
      </c>
      <c r="R15" s="175">
        <v>1</v>
      </c>
      <c r="S15" s="173">
        <v>2.5</v>
      </c>
      <c r="T15" s="174"/>
      <c r="U15" s="174">
        <f t="shared" ref="U15:U17" si="11">S15</f>
        <v>2.5</v>
      </c>
      <c r="V15" s="174">
        <v>1.25</v>
      </c>
      <c r="W15" s="175">
        <v>1</v>
      </c>
      <c r="X15" s="176"/>
      <c r="Y15" s="174"/>
      <c r="Z15" s="174"/>
      <c r="AA15" s="174"/>
      <c r="AB15" s="175"/>
      <c r="AC15" s="176"/>
      <c r="AD15" s="174"/>
      <c r="AE15" s="174"/>
      <c r="AF15" s="174"/>
      <c r="AG15" s="175"/>
      <c r="AH15" s="176"/>
      <c r="AI15" s="170">
        <v>1.25</v>
      </c>
      <c r="AJ15" s="174" t="s">
        <v>69</v>
      </c>
      <c r="AK15" s="175"/>
      <c r="AL15" s="206"/>
      <c r="AM15" s="176"/>
      <c r="AN15" s="439">
        <v>0.4</v>
      </c>
      <c r="AO15" s="444"/>
      <c r="AP15" s="175"/>
      <c r="AQ15" s="56">
        <f t="shared" si="7"/>
        <v>13.125</v>
      </c>
      <c r="AR15" s="55">
        <f t="shared" si="8"/>
        <v>21.875</v>
      </c>
      <c r="AS15" s="56">
        <f t="shared" si="9"/>
        <v>1</v>
      </c>
      <c r="AT15" s="375"/>
      <c r="AU15" s="57"/>
      <c r="AV15" s="323"/>
      <c r="AW15" s="323"/>
      <c r="AX15" s="323"/>
      <c r="AY15" s="323"/>
      <c r="AZ15" s="323"/>
      <c r="BA15" s="323"/>
      <c r="BB15" s="323"/>
      <c r="BC15" s="323"/>
      <c r="BD15" s="323"/>
      <c r="BE15" s="323"/>
      <c r="BF15" s="320"/>
      <c r="BG15" s="58" t="s">
        <v>72</v>
      </c>
      <c r="BH15" s="59" t="s">
        <v>71</v>
      </c>
      <c r="BI15" s="51" t="s">
        <v>71</v>
      </c>
      <c r="BJ15" s="59"/>
      <c r="BK15" s="60"/>
      <c r="BL15" s="61"/>
      <c r="BM15" s="62" t="s">
        <v>72</v>
      </c>
      <c r="BN15" s="59" t="s">
        <v>72</v>
      </c>
      <c r="BO15" s="59"/>
      <c r="BP15" s="60"/>
      <c r="BQ15" s="61"/>
      <c r="BR15" s="62" t="s">
        <v>72</v>
      </c>
      <c r="BS15" s="59" t="s">
        <v>72</v>
      </c>
      <c r="BT15" s="59"/>
      <c r="BU15" s="60"/>
      <c r="BV15" s="61"/>
      <c r="BW15" s="62" t="s">
        <v>72</v>
      </c>
      <c r="BX15" s="59" t="s">
        <v>72</v>
      </c>
      <c r="BY15" s="59"/>
      <c r="BZ15" s="60"/>
      <c r="CA15" s="61"/>
      <c r="CC15" s="5"/>
      <c r="CD15" s="5"/>
      <c r="CE15" s="5"/>
      <c r="CF15" s="5"/>
    </row>
    <row r="16" spans="1:84" ht="14.5">
      <c r="B16" s="389"/>
      <c r="C16" s="380"/>
      <c r="D16" s="396"/>
      <c r="E16" s="337"/>
      <c r="F16" s="394"/>
      <c r="G16" s="343"/>
      <c r="H16" s="344"/>
      <c r="I16" s="348"/>
      <c r="J16" s="169" t="s">
        <v>110</v>
      </c>
      <c r="K16" s="177" t="s">
        <v>111</v>
      </c>
      <c r="L16" s="178" t="s">
        <v>112</v>
      </c>
      <c r="M16" s="172">
        <v>30</v>
      </c>
      <c r="N16" s="173">
        <v>2.5</v>
      </c>
      <c r="O16" s="174"/>
      <c r="P16" s="174">
        <f t="shared" si="10"/>
        <v>2.5</v>
      </c>
      <c r="Q16" s="174">
        <v>1.25</v>
      </c>
      <c r="R16" s="175">
        <v>1</v>
      </c>
      <c r="S16" s="176"/>
      <c r="T16" s="174"/>
      <c r="U16" s="174"/>
      <c r="V16" s="174"/>
      <c r="W16" s="175"/>
      <c r="X16" s="173">
        <v>27.5</v>
      </c>
      <c r="Y16" s="174"/>
      <c r="Z16" s="174">
        <f>X16</f>
        <v>27.5</v>
      </c>
      <c r="AA16" s="174">
        <v>2</v>
      </c>
      <c r="AB16" s="175">
        <v>2.75</v>
      </c>
      <c r="AC16" s="176"/>
      <c r="AD16" s="174"/>
      <c r="AE16" s="174"/>
      <c r="AF16" s="174"/>
      <c r="AG16" s="175"/>
      <c r="AH16" s="176"/>
      <c r="AI16" s="174"/>
      <c r="AJ16" s="174" t="s">
        <v>69</v>
      </c>
      <c r="AK16" s="175" t="s">
        <v>102</v>
      </c>
      <c r="AL16" s="206"/>
      <c r="AM16" s="176"/>
      <c r="AN16" s="439">
        <f>0.3/2</f>
        <v>0.15</v>
      </c>
      <c r="AO16" s="445">
        <f>0.3/2</f>
        <v>0.15</v>
      </c>
      <c r="AP16" s="175"/>
      <c r="AQ16" s="56">
        <f t="shared" si="7"/>
        <v>45</v>
      </c>
      <c r="AR16" s="55">
        <f t="shared" si="8"/>
        <v>75</v>
      </c>
      <c r="AS16" s="56">
        <f t="shared" si="9"/>
        <v>3</v>
      </c>
      <c r="AT16" s="375"/>
      <c r="AU16" s="57"/>
      <c r="AV16" s="321">
        <v>0</v>
      </c>
      <c r="AW16" s="321"/>
      <c r="AX16" s="321"/>
      <c r="AY16" s="321"/>
      <c r="AZ16" s="321"/>
      <c r="BA16" s="321"/>
      <c r="BB16" s="321"/>
      <c r="BC16" s="321">
        <f>AV16*1.5</f>
        <v>0</v>
      </c>
      <c r="BD16" s="321">
        <f>AV16+BC16</f>
        <v>0</v>
      </c>
      <c r="BE16" s="321">
        <f>ROUND(BD16/30,0)</f>
        <v>0</v>
      </c>
      <c r="BF16" s="318"/>
      <c r="BG16" s="58" t="s">
        <v>72</v>
      </c>
      <c r="BH16" s="59" t="s">
        <v>71</v>
      </c>
      <c r="BI16" s="51" t="s">
        <v>71</v>
      </c>
      <c r="BJ16" s="59"/>
      <c r="BK16" s="60"/>
      <c r="BL16" s="61"/>
      <c r="BM16" s="62" t="s">
        <v>72</v>
      </c>
      <c r="BN16" s="59" t="s">
        <v>72</v>
      </c>
      <c r="BO16" s="59"/>
      <c r="BP16" s="60"/>
      <c r="BQ16" s="61"/>
      <c r="BR16" s="62" t="s">
        <v>72</v>
      </c>
      <c r="BS16" s="59" t="s">
        <v>72</v>
      </c>
      <c r="BT16" s="59"/>
      <c r="BU16" s="60"/>
      <c r="BV16" s="61"/>
      <c r="BW16" s="62" t="s">
        <v>72</v>
      </c>
      <c r="BX16" s="59" t="s">
        <v>72</v>
      </c>
      <c r="BY16" s="59"/>
      <c r="BZ16" s="60"/>
      <c r="CA16" s="61"/>
      <c r="CC16" s="5"/>
      <c r="CD16" s="5"/>
      <c r="CE16" s="5"/>
      <c r="CF16" s="5"/>
    </row>
    <row r="17" spans="2:84" ht="27" customHeight="1">
      <c r="B17" s="389"/>
      <c r="C17" s="380"/>
      <c r="D17" s="396"/>
      <c r="E17" s="337"/>
      <c r="F17" s="392"/>
      <c r="G17" s="345"/>
      <c r="H17" s="346"/>
      <c r="I17" s="349"/>
      <c r="J17" s="169" t="s">
        <v>113</v>
      </c>
      <c r="K17" s="177" t="s">
        <v>114</v>
      </c>
      <c r="L17" s="178" t="s">
        <v>115</v>
      </c>
      <c r="M17" s="172">
        <v>19.25</v>
      </c>
      <c r="N17" s="173">
        <v>12.5</v>
      </c>
      <c r="O17" s="174"/>
      <c r="P17" s="174">
        <f t="shared" si="10"/>
        <v>12.5</v>
      </c>
      <c r="Q17" s="174">
        <v>1.25</v>
      </c>
      <c r="R17" s="175">
        <v>1</v>
      </c>
      <c r="S17" s="173">
        <v>1.25</v>
      </c>
      <c r="T17" s="174"/>
      <c r="U17" s="174">
        <f t="shared" si="11"/>
        <v>1.25</v>
      </c>
      <c r="V17" s="174">
        <v>1.25</v>
      </c>
      <c r="W17" s="175">
        <v>1</v>
      </c>
      <c r="X17" s="173">
        <v>5.5</v>
      </c>
      <c r="Y17" s="174"/>
      <c r="Z17" s="174">
        <f>X17</f>
        <v>5.5</v>
      </c>
      <c r="AA17" s="174">
        <v>2</v>
      </c>
      <c r="AB17" s="175">
        <v>2.75</v>
      </c>
      <c r="AC17" s="176"/>
      <c r="AD17" s="174"/>
      <c r="AE17" s="174"/>
      <c r="AF17" s="174"/>
      <c r="AG17" s="175"/>
      <c r="AH17" s="176"/>
      <c r="AI17" s="170">
        <v>1.25</v>
      </c>
      <c r="AJ17" s="174" t="s">
        <v>69</v>
      </c>
      <c r="AK17" s="175"/>
      <c r="AL17" s="206"/>
      <c r="AM17" s="176"/>
      <c r="AN17" s="439">
        <v>0.3</v>
      </c>
      <c r="AO17" s="444"/>
      <c r="AP17" s="175"/>
      <c r="AQ17" s="56">
        <f t="shared" si="7"/>
        <v>28.875</v>
      </c>
      <c r="AR17" s="55">
        <f t="shared" si="8"/>
        <v>48.125</v>
      </c>
      <c r="AS17" s="56">
        <f t="shared" si="9"/>
        <v>2</v>
      </c>
      <c r="AT17" s="375"/>
      <c r="AU17" s="57"/>
      <c r="AV17" s="322"/>
      <c r="AW17" s="322"/>
      <c r="AX17" s="322"/>
      <c r="AY17" s="322"/>
      <c r="AZ17" s="322"/>
      <c r="BA17" s="322"/>
      <c r="BB17" s="322"/>
      <c r="BC17" s="322"/>
      <c r="BD17" s="322"/>
      <c r="BE17" s="322"/>
      <c r="BF17" s="319"/>
      <c r="BG17" s="58" t="s">
        <v>72</v>
      </c>
      <c r="BH17" s="59" t="s">
        <v>71</v>
      </c>
      <c r="BI17" s="51" t="s">
        <v>71</v>
      </c>
      <c r="BJ17" s="59"/>
      <c r="BK17" s="60"/>
      <c r="BL17" s="61"/>
      <c r="BM17" s="62" t="s">
        <v>72</v>
      </c>
      <c r="BN17" s="59" t="s">
        <v>72</v>
      </c>
      <c r="BO17" s="59"/>
      <c r="BP17" s="60"/>
      <c r="BQ17" s="61"/>
      <c r="BR17" s="62" t="s">
        <v>72</v>
      </c>
      <c r="BS17" s="59" t="s">
        <v>72</v>
      </c>
      <c r="BT17" s="59"/>
      <c r="BU17" s="60"/>
      <c r="BV17" s="61"/>
      <c r="BW17" s="62" t="s">
        <v>72</v>
      </c>
      <c r="BX17" s="59" t="s">
        <v>72</v>
      </c>
      <c r="BY17" s="59"/>
      <c r="BZ17" s="60"/>
      <c r="CA17" s="61"/>
      <c r="CC17" s="5"/>
      <c r="CD17" s="5"/>
      <c r="CE17" s="5"/>
      <c r="CF17" s="5"/>
    </row>
    <row r="18" spans="2:84" ht="14.5">
      <c r="B18" s="389"/>
      <c r="C18" s="380"/>
      <c r="D18" s="190"/>
      <c r="E18" s="191"/>
      <c r="F18" s="192"/>
      <c r="G18" s="191"/>
      <c r="H18" s="191"/>
      <c r="I18" s="193"/>
      <c r="J18" s="194"/>
      <c r="K18" s="195"/>
      <c r="L18" s="196" t="s">
        <v>116</v>
      </c>
      <c r="M18" s="197">
        <v>112.25</v>
      </c>
      <c r="N18" s="198"/>
      <c r="O18" s="199"/>
      <c r="P18" s="199"/>
      <c r="Q18" s="199"/>
      <c r="R18" s="200"/>
      <c r="S18" s="198"/>
      <c r="T18" s="199"/>
      <c r="U18" s="199"/>
      <c r="V18" s="199"/>
      <c r="W18" s="200"/>
      <c r="X18" s="198"/>
      <c r="Y18" s="199"/>
      <c r="Z18" s="199"/>
      <c r="AA18" s="199"/>
      <c r="AB18" s="200"/>
      <c r="AC18" s="198"/>
      <c r="AD18" s="199"/>
      <c r="AE18" s="199"/>
      <c r="AF18" s="199"/>
      <c r="AG18" s="200"/>
      <c r="AH18" s="198"/>
      <c r="AI18" s="199"/>
      <c r="AJ18" s="199"/>
      <c r="AK18" s="200"/>
      <c r="AL18" s="209"/>
      <c r="AM18" s="198"/>
      <c r="AN18" s="199"/>
      <c r="AO18" s="199"/>
      <c r="AP18" s="200"/>
      <c r="AQ18" s="56">
        <f t="shared" si="7"/>
        <v>168.375</v>
      </c>
      <c r="AR18" s="55">
        <f t="shared" si="8"/>
        <v>280.625</v>
      </c>
      <c r="AS18" s="56">
        <f t="shared" si="9"/>
        <v>9</v>
      </c>
      <c r="AT18" s="375"/>
      <c r="AU18" s="57"/>
      <c r="AV18" s="323"/>
      <c r="AW18" s="323"/>
      <c r="AX18" s="323"/>
      <c r="AY18" s="323"/>
      <c r="AZ18" s="323"/>
      <c r="BA18" s="323"/>
      <c r="BB18" s="323"/>
      <c r="BC18" s="323"/>
      <c r="BD18" s="323"/>
      <c r="BE18" s="323"/>
      <c r="BF18" s="320"/>
      <c r="BG18" s="58" t="s">
        <v>72</v>
      </c>
      <c r="BH18" s="59" t="s">
        <v>71</v>
      </c>
      <c r="BI18" s="51" t="s">
        <v>71</v>
      </c>
      <c r="BJ18" s="59"/>
      <c r="BK18" s="60"/>
      <c r="BL18" s="61"/>
      <c r="BM18" s="62" t="s">
        <v>72</v>
      </c>
      <c r="BN18" s="59" t="s">
        <v>72</v>
      </c>
      <c r="BO18" s="59"/>
      <c r="BP18" s="60"/>
      <c r="BQ18" s="61"/>
      <c r="BR18" s="62" t="s">
        <v>72</v>
      </c>
      <c r="BS18" s="59" t="s">
        <v>72</v>
      </c>
      <c r="BT18" s="59"/>
      <c r="BU18" s="60"/>
      <c r="BV18" s="61"/>
      <c r="BW18" s="62" t="s">
        <v>72</v>
      </c>
      <c r="BX18" s="59" t="s">
        <v>72</v>
      </c>
      <c r="BY18" s="59"/>
      <c r="BZ18" s="60"/>
      <c r="CA18" s="61"/>
      <c r="CC18" s="5"/>
      <c r="CD18" s="5"/>
      <c r="CE18" s="5"/>
      <c r="CF18" s="5"/>
    </row>
    <row r="19" spans="2:84" ht="14">
      <c r="B19" s="389"/>
      <c r="C19" s="380"/>
      <c r="D19" s="63"/>
      <c r="E19" s="64"/>
      <c r="F19" s="64"/>
      <c r="G19" s="65"/>
      <c r="H19" s="65"/>
      <c r="I19" s="65"/>
      <c r="J19" s="66"/>
      <c r="K19" s="66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</row>
    <row r="20" spans="2:84" ht="14">
      <c r="B20" s="389"/>
      <c r="C20" s="380"/>
      <c r="D20" s="67"/>
      <c r="E20" s="67"/>
      <c r="F20" s="67"/>
      <c r="G20" s="67"/>
      <c r="H20" s="67"/>
      <c r="I20" s="67"/>
      <c r="J20" s="68"/>
      <c r="K20" s="68"/>
      <c r="L20" s="69" t="s">
        <v>117</v>
      </c>
      <c r="M20" s="70">
        <f>M12+M18</f>
        <v>265</v>
      </c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 t="e">
        <f>#REF!+#REF!</f>
        <v>#REF!</v>
      </c>
      <c r="AR20" s="70" t="e">
        <f>#REF!+#REF!</f>
        <v>#REF!</v>
      </c>
      <c r="AS20" s="70"/>
      <c r="AT20" s="70">
        <f>AT13+AT5</f>
        <v>0</v>
      </c>
      <c r="AU20" s="69" t="s">
        <v>117</v>
      </c>
      <c r="AV20" s="70" t="e">
        <f>#REF!+#REF!</f>
        <v>#REF!</v>
      </c>
      <c r="AW20" s="70"/>
      <c r="AX20" s="70"/>
      <c r="AY20" s="70"/>
      <c r="AZ20" s="70"/>
      <c r="BA20" s="70"/>
      <c r="BB20" s="70"/>
      <c r="BC20" s="70" t="e">
        <f>#REF!+#REF!</f>
        <v>#REF!</v>
      </c>
      <c r="BD20" s="70" t="e">
        <f>#REF!+#REF!</f>
        <v>#REF!</v>
      </c>
      <c r="BE20" s="70" t="e">
        <f>#REF!+#REF!</f>
        <v>#REF!</v>
      </c>
      <c r="BF20" s="71" t="s">
        <v>118</v>
      </c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</row>
    <row r="21" spans="2:84" ht="14">
      <c r="B21" s="389"/>
      <c r="C21" s="380"/>
      <c r="D21" s="72"/>
      <c r="E21" s="72"/>
      <c r="F21" s="72"/>
      <c r="G21" s="72"/>
      <c r="H21" s="72"/>
      <c r="I21" s="72"/>
      <c r="J21" s="68"/>
      <c r="K21" s="68"/>
      <c r="L21" s="68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1"/>
      <c r="AV21" s="70"/>
      <c r="AW21" s="70"/>
      <c r="AX21" s="70"/>
      <c r="AY21" s="70"/>
      <c r="AZ21" s="70"/>
      <c r="BA21" s="70"/>
      <c r="BB21" s="70"/>
      <c r="BC21" s="70" t="e">
        <f>#REF!+#REF!</f>
        <v>#REF!</v>
      </c>
      <c r="BD21" s="70" t="e">
        <f>#REF!+#REF!</f>
        <v>#REF!</v>
      </c>
      <c r="BE21" s="70" t="e">
        <f>#REF!+#REF!</f>
        <v>#REF!</v>
      </c>
      <c r="BF21" s="71" t="s">
        <v>119</v>
      </c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</row>
    <row r="22" spans="2:84" ht="14">
      <c r="B22" s="389"/>
      <c r="C22" s="380"/>
      <c r="D22" s="72"/>
      <c r="E22" s="72"/>
      <c r="F22" s="72"/>
      <c r="G22" s="72"/>
      <c r="H22" s="72"/>
      <c r="I22" s="72"/>
      <c r="J22" s="73"/>
      <c r="K22" s="73"/>
      <c r="L22" s="73" t="s">
        <v>120</v>
      </c>
      <c r="M22" s="74">
        <v>275</v>
      </c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5"/>
      <c r="AT22" s="75">
        <v>18</v>
      </c>
      <c r="AU22" s="73" t="s">
        <v>120</v>
      </c>
      <c r="AV22" s="75">
        <v>275</v>
      </c>
      <c r="AW22" s="75"/>
      <c r="AX22" s="75"/>
      <c r="AY22" s="75"/>
      <c r="AZ22" s="75"/>
      <c r="BA22" s="75"/>
      <c r="BB22" s="75"/>
      <c r="BC22" s="75"/>
      <c r="BD22" s="75"/>
      <c r="BE22" s="75"/>
      <c r="BF22" s="76" t="s">
        <v>121</v>
      </c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</row>
    <row r="23" spans="2:84" ht="14">
      <c r="B23" s="389"/>
      <c r="C23" s="380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</row>
    <row r="24" spans="2:84" ht="118.5" customHeight="1">
      <c r="B24" s="389"/>
      <c r="C24" s="380"/>
      <c r="D24" s="354" t="s">
        <v>122</v>
      </c>
      <c r="E24" s="251" t="s">
        <v>9</v>
      </c>
      <c r="F24" s="217" t="s">
        <v>123</v>
      </c>
      <c r="G24" s="12" t="s">
        <v>10</v>
      </c>
      <c r="H24" s="252" t="s">
        <v>124</v>
      </c>
      <c r="I24" s="13" t="s">
        <v>12</v>
      </c>
      <c r="J24" s="253" t="s">
        <v>13</v>
      </c>
      <c r="K24" s="219" t="s">
        <v>125</v>
      </c>
      <c r="L24" s="220" t="s">
        <v>15</v>
      </c>
      <c r="M24" s="254" t="s">
        <v>16</v>
      </c>
      <c r="N24" s="222" t="s">
        <v>17</v>
      </c>
      <c r="O24" s="19" t="s">
        <v>18</v>
      </c>
      <c r="P24" s="19" t="s">
        <v>19</v>
      </c>
      <c r="Q24" s="19" t="s">
        <v>20</v>
      </c>
      <c r="R24" s="20" t="s">
        <v>21</v>
      </c>
      <c r="S24" s="222" t="s">
        <v>22</v>
      </c>
      <c r="T24" s="21" t="s">
        <v>23</v>
      </c>
      <c r="U24" s="21" t="s">
        <v>24</v>
      </c>
      <c r="V24" s="21" t="s">
        <v>25</v>
      </c>
      <c r="W24" s="22" t="s">
        <v>26</v>
      </c>
      <c r="X24" s="222" t="s">
        <v>27</v>
      </c>
      <c r="Y24" s="23" t="s">
        <v>28</v>
      </c>
      <c r="Z24" s="23" t="s">
        <v>29</v>
      </c>
      <c r="AA24" s="23" t="s">
        <v>30</v>
      </c>
      <c r="AB24" s="78" t="s">
        <v>31</v>
      </c>
      <c r="AC24" s="222" t="s">
        <v>32</v>
      </c>
      <c r="AD24" s="25" t="s">
        <v>33</v>
      </c>
      <c r="AE24" s="25" t="s">
        <v>34</v>
      </c>
      <c r="AF24" s="25" t="s">
        <v>35</v>
      </c>
      <c r="AG24" s="79" t="s">
        <v>36</v>
      </c>
      <c r="AH24" s="222" t="s">
        <v>37</v>
      </c>
      <c r="AI24" s="223" t="s">
        <v>38</v>
      </c>
      <c r="AJ24" s="28" t="s">
        <v>39</v>
      </c>
      <c r="AK24" s="28" t="s">
        <v>40</v>
      </c>
      <c r="AL24" s="28" t="s">
        <v>41</v>
      </c>
      <c r="AM24" s="30" t="s">
        <v>126</v>
      </c>
      <c r="AN24" s="28" t="s">
        <v>43</v>
      </c>
      <c r="AO24" s="28" t="s">
        <v>44</v>
      </c>
      <c r="AP24" s="29" t="s">
        <v>45</v>
      </c>
      <c r="AQ24" s="255" t="s">
        <v>46</v>
      </c>
      <c r="AR24" s="256" t="s">
        <v>47</v>
      </c>
      <c r="AS24" s="257" t="s">
        <v>127</v>
      </c>
      <c r="AT24" s="258" t="s">
        <v>49</v>
      </c>
      <c r="AU24" s="259" t="s">
        <v>50</v>
      </c>
      <c r="AV24" s="260" t="s">
        <v>51</v>
      </c>
      <c r="AW24" s="230" t="s">
        <v>17</v>
      </c>
      <c r="AX24" s="230" t="s">
        <v>22</v>
      </c>
      <c r="AY24" s="230" t="s">
        <v>27</v>
      </c>
      <c r="AZ24" s="230" t="s">
        <v>32</v>
      </c>
      <c r="BA24" s="230" t="s">
        <v>37</v>
      </c>
      <c r="BB24" s="230" t="s">
        <v>38</v>
      </c>
      <c r="BC24" s="261" t="s">
        <v>46</v>
      </c>
      <c r="BD24" s="262" t="s">
        <v>47</v>
      </c>
      <c r="BE24" s="263" t="s">
        <v>52</v>
      </c>
      <c r="BF24" s="264" t="s">
        <v>53</v>
      </c>
      <c r="BG24" s="81" t="s">
        <v>54</v>
      </c>
      <c r="BH24" s="82" t="s">
        <v>55</v>
      </c>
      <c r="BI24" s="82" t="s">
        <v>56</v>
      </c>
      <c r="BJ24" s="82" t="s">
        <v>57</v>
      </c>
      <c r="BK24" s="83" t="s">
        <v>58</v>
      </c>
      <c r="BL24" s="84" t="s">
        <v>59</v>
      </c>
      <c r="BM24" s="83" t="s">
        <v>60</v>
      </c>
      <c r="BN24" s="83" t="s">
        <v>61</v>
      </c>
      <c r="BO24" s="82" t="s">
        <v>57</v>
      </c>
      <c r="BP24" s="83" t="s">
        <v>58</v>
      </c>
      <c r="BQ24" s="85" t="s">
        <v>59</v>
      </c>
      <c r="BR24" s="83" t="s">
        <v>60</v>
      </c>
      <c r="BS24" s="83" t="s">
        <v>61</v>
      </c>
      <c r="BT24" s="82" t="s">
        <v>57</v>
      </c>
      <c r="BU24" s="83" t="s">
        <v>58</v>
      </c>
      <c r="BV24" s="85" t="s">
        <v>59</v>
      </c>
      <c r="BW24" s="83" t="s">
        <v>60</v>
      </c>
      <c r="BX24" s="83" t="s">
        <v>61</v>
      </c>
      <c r="BY24" s="82" t="s">
        <v>57</v>
      </c>
      <c r="BZ24" s="83" t="s">
        <v>58</v>
      </c>
      <c r="CA24" s="85" t="s">
        <v>59</v>
      </c>
    </row>
    <row r="25" spans="2:84" ht="15" customHeight="1">
      <c r="B25" s="389"/>
      <c r="C25" s="380"/>
      <c r="D25" s="367"/>
      <c r="E25" s="369" t="s">
        <v>128</v>
      </c>
      <c r="F25" s="407" t="s">
        <v>129</v>
      </c>
      <c r="G25" s="408" t="s">
        <v>130</v>
      </c>
      <c r="H25" s="407" t="s">
        <v>131</v>
      </c>
      <c r="I25" s="410" t="s">
        <v>132</v>
      </c>
      <c r="J25" s="265" t="s">
        <v>133</v>
      </c>
      <c r="K25" s="266" t="s">
        <v>134</v>
      </c>
      <c r="L25" s="267" t="s">
        <v>135</v>
      </c>
      <c r="M25" s="246">
        <v>20</v>
      </c>
      <c r="N25" s="268">
        <v>20</v>
      </c>
      <c r="O25" s="269"/>
      <c r="P25" s="269"/>
      <c r="Q25" s="269"/>
      <c r="R25" s="270">
        <v>8</v>
      </c>
      <c r="S25" s="271"/>
      <c r="T25" s="272"/>
      <c r="U25" s="272"/>
      <c r="V25" s="272"/>
      <c r="W25" s="212"/>
      <c r="X25" s="273"/>
      <c r="Y25" s="272"/>
      <c r="Z25" s="272"/>
      <c r="AA25" s="272"/>
      <c r="AB25" s="212"/>
      <c r="AC25" s="273"/>
      <c r="AD25" s="272"/>
      <c r="AE25" s="272"/>
      <c r="AF25" s="272"/>
      <c r="AG25" s="212"/>
      <c r="AH25" s="273"/>
      <c r="AI25" s="274"/>
      <c r="AJ25" s="275"/>
      <c r="AK25" s="276"/>
      <c r="AL25" s="276"/>
      <c r="AM25" s="277"/>
      <c r="AN25" s="275"/>
      <c r="AO25" s="276"/>
      <c r="AP25" s="278"/>
      <c r="AQ25" s="412">
        <f t="shared" ref="AQ25:AQ31" si="12">M25*1.5</f>
        <v>30</v>
      </c>
      <c r="AR25" s="412">
        <f>M25+AQ25</f>
        <v>50</v>
      </c>
      <c r="AS25" s="413">
        <v>5</v>
      </c>
      <c r="AT25" s="373">
        <v>7</v>
      </c>
      <c r="AU25" s="416" t="s">
        <v>136</v>
      </c>
      <c r="AV25" s="419">
        <v>60</v>
      </c>
      <c r="AW25" s="422"/>
      <c r="AX25" s="422"/>
      <c r="AY25" s="422"/>
      <c r="AZ25" s="422"/>
      <c r="BA25" s="422"/>
      <c r="BB25" s="422"/>
      <c r="BC25" s="324">
        <f>AV25*1.5</f>
        <v>90</v>
      </c>
      <c r="BD25" s="324">
        <f>AV25+BC25</f>
        <v>150</v>
      </c>
      <c r="BE25" s="321">
        <v>4</v>
      </c>
      <c r="BF25" s="426"/>
      <c r="BG25" s="58" t="s">
        <v>72</v>
      </c>
      <c r="BH25" s="59" t="s">
        <v>71</v>
      </c>
      <c r="BI25" s="51" t="s">
        <v>71</v>
      </c>
      <c r="BJ25" s="59"/>
      <c r="BK25" s="60"/>
      <c r="BL25" s="61"/>
      <c r="BM25" s="62" t="s">
        <v>72</v>
      </c>
      <c r="BN25" s="59" t="s">
        <v>72</v>
      </c>
      <c r="BO25" s="59"/>
      <c r="BP25" s="60"/>
      <c r="BQ25" s="61"/>
      <c r="BR25" s="62" t="s">
        <v>72</v>
      </c>
      <c r="BS25" s="59" t="s">
        <v>72</v>
      </c>
      <c r="BT25" s="59"/>
      <c r="BU25" s="60"/>
      <c r="BV25" s="61"/>
      <c r="BW25" s="62" t="s">
        <v>72</v>
      </c>
      <c r="BX25" s="59" t="s">
        <v>72</v>
      </c>
      <c r="BY25" s="59"/>
      <c r="BZ25" s="60"/>
      <c r="CA25" s="61"/>
    </row>
    <row r="26" spans="2:84" ht="15" customHeight="1">
      <c r="B26" s="389"/>
      <c r="C26" s="380"/>
      <c r="D26" s="367"/>
      <c r="E26" s="370"/>
      <c r="F26" s="407"/>
      <c r="G26" s="409"/>
      <c r="H26" s="407"/>
      <c r="I26" s="411"/>
      <c r="J26" s="280" t="s">
        <v>137</v>
      </c>
      <c r="K26" s="281" t="s">
        <v>138</v>
      </c>
      <c r="L26" s="282" t="s">
        <v>139</v>
      </c>
      <c r="M26" s="283">
        <v>20</v>
      </c>
      <c r="N26" s="284">
        <v>20</v>
      </c>
      <c r="O26" s="285"/>
      <c r="P26" s="285"/>
      <c r="Q26" s="285"/>
      <c r="R26" s="286">
        <v>8</v>
      </c>
      <c r="S26" s="287"/>
      <c r="T26" s="288"/>
      <c r="U26" s="288"/>
      <c r="V26" s="288"/>
      <c r="W26" s="289"/>
      <c r="X26" s="290"/>
      <c r="Y26" s="288"/>
      <c r="Z26" s="288"/>
      <c r="AA26" s="288"/>
      <c r="AB26" s="289"/>
      <c r="AC26" s="290"/>
      <c r="AD26" s="288"/>
      <c r="AE26" s="288"/>
      <c r="AF26" s="288"/>
      <c r="AG26" s="289"/>
      <c r="AH26" s="291"/>
      <c r="AI26" s="279"/>
      <c r="AJ26" s="279"/>
      <c r="AK26" s="279"/>
      <c r="AL26" s="279"/>
      <c r="AM26" s="279"/>
      <c r="AN26" s="279"/>
      <c r="AO26" s="283"/>
      <c r="AP26" s="292"/>
      <c r="AQ26" s="412"/>
      <c r="AR26" s="412"/>
      <c r="AS26" s="414"/>
      <c r="AT26" s="374"/>
      <c r="AU26" s="417"/>
      <c r="AV26" s="420"/>
      <c r="AW26" s="423"/>
      <c r="AX26" s="423"/>
      <c r="AY26" s="423"/>
      <c r="AZ26" s="423"/>
      <c r="BA26" s="423"/>
      <c r="BB26" s="423"/>
      <c r="BC26" s="425"/>
      <c r="BD26" s="425"/>
      <c r="BE26" s="327"/>
      <c r="BF26" s="427"/>
      <c r="BG26" s="58" t="s">
        <v>72</v>
      </c>
      <c r="BH26" s="59" t="s">
        <v>71</v>
      </c>
      <c r="BI26" s="51" t="s">
        <v>71</v>
      </c>
      <c r="BJ26" s="59"/>
      <c r="BK26" s="60"/>
      <c r="BL26" s="61"/>
      <c r="BM26" s="62" t="s">
        <v>72</v>
      </c>
      <c r="BN26" s="59" t="s">
        <v>72</v>
      </c>
      <c r="BO26" s="59"/>
      <c r="BP26" s="60"/>
      <c r="BQ26" s="61"/>
      <c r="BR26" s="62" t="s">
        <v>72</v>
      </c>
      <c r="BS26" s="59" t="s">
        <v>72</v>
      </c>
      <c r="BT26" s="59"/>
      <c r="BU26" s="60"/>
      <c r="BV26" s="61"/>
      <c r="BW26" s="62" t="s">
        <v>72</v>
      </c>
      <c r="BX26" s="59" t="s">
        <v>72</v>
      </c>
      <c r="BY26" s="59"/>
      <c r="BZ26" s="60"/>
      <c r="CA26" s="61"/>
    </row>
    <row r="27" spans="2:84" ht="15" customHeight="1">
      <c r="B27" s="389"/>
      <c r="C27" s="380"/>
      <c r="D27" s="367"/>
      <c r="E27" s="370"/>
      <c r="F27" s="407"/>
      <c r="G27" s="409"/>
      <c r="H27" s="407"/>
      <c r="I27" s="411"/>
      <c r="J27" s="429" t="s">
        <v>140</v>
      </c>
      <c r="K27" s="266" t="s">
        <v>141</v>
      </c>
      <c r="L27" s="294" t="s">
        <v>135</v>
      </c>
      <c r="M27" s="416">
        <v>20</v>
      </c>
      <c r="N27" s="284"/>
      <c r="O27" s="285"/>
      <c r="P27" s="285"/>
      <c r="Q27" s="285"/>
      <c r="R27" s="286"/>
      <c r="S27" s="287">
        <v>6</v>
      </c>
      <c r="T27" s="288"/>
      <c r="U27" s="288"/>
      <c r="V27" s="288"/>
      <c r="W27" s="289">
        <v>12</v>
      </c>
      <c r="X27" s="290"/>
      <c r="Y27" s="288"/>
      <c r="Z27" s="288"/>
      <c r="AA27" s="288"/>
      <c r="AB27" s="289"/>
      <c r="AC27" s="290"/>
      <c r="AD27" s="288"/>
      <c r="AE27" s="288"/>
      <c r="AF27" s="288"/>
      <c r="AG27" s="289"/>
      <c r="AH27" s="291"/>
      <c r="AI27" s="279"/>
      <c r="AJ27" s="279"/>
      <c r="AK27" s="279"/>
      <c r="AL27" s="279"/>
      <c r="AM27" s="279"/>
      <c r="AN27" s="279"/>
      <c r="AO27" s="283"/>
      <c r="AP27" s="292"/>
      <c r="AQ27" s="412"/>
      <c r="AR27" s="412"/>
      <c r="AS27" s="414"/>
      <c r="AT27" s="375"/>
      <c r="AU27" s="417"/>
      <c r="AV27" s="420"/>
      <c r="AW27" s="423"/>
      <c r="AX27" s="423"/>
      <c r="AY27" s="423"/>
      <c r="AZ27" s="423"/>
      <c r="BA27" s="423"/>
      <c r="BB27" s="423"/>
      <c r="BC27" s="425"/>
      <c r="BD27" s="425"/>
      <c r="BE27" s="327"/>
      <c r="BF27" s="427"/>
      <c r="BG27" s="58" t="s">
        <v>72</v>
      </c>
      <c r="BH27" s="59" t="s">
        <v>71</v>
      </c>
      <c r="BI27" s="51" t="s">
        <v>71</v>
      </c>
      <c r="BJ27" s="59"/>
      <c r="BK27" s="60"/>
      <c r="BL27" s="61"/>
      <c r="BM27" s="62" t="s">
        <v>72</v>
      </c>
      <c r="BN27" s="59" t="s">
        <v>72</v>
      </c>
      <c r="BO27" s="59"/>
      <c r="BP27" s="60"/>
      <c r="BQ27" s="61"/>
      <c r="BR27" s="62" t="s">
        <v>72</v>
      </c>
      <c r="BS27" s="59" t="s">
        <v>72</v>
      </c>
      <c r="BT27" s="59"/>
      <c r="BU27" s="60"/>
      <c r="BV27" s="61"/>
      <c r="BW27" s="62" t="s">
        <v>72</v>
      </c>
      <c r="BX27" s="59" t="s">
        <v>72</v>
      </c>
      <c r="BY27" s="59"/>
      <c r="BZ27" s="60"/>
      <c r="CA27" s="61"/>
    </row>
    <row r="28" spans="2:84" ht="15" customHeight="1">
      <c r="B28" s="389"/>
      <c r="C28" s="380"/>
      <c r="D28" s="367"/>
      <c r="E28" s="370"/>
      <c r="F28" s="407"/>
      <c r="G28" s="409"/>
      <c r="H28" s="407"/>
      <c r="I28" s="411"/>
      <c r="J28" s="430"/>
      <c r="K28" s="266" t="s">
        <v>142</v>
      </c>
      <c r="L28" s="294" t="s">
        <v>135</v>
      </c>
      <c r="M28" s="418"/>
      <c r="N28" s="284">
        <v>12</v>
      </c>
      <c r="O28" s="285"/>
      <c r="P28" s="285"/>
      <c r="Q28" s="285"/>
      <c r="R28" s="286">
        <v>8</v>
      </c>
      <c r="S28" s="287"/>
      <c r="T28" s="288"/>
      <c r="U28" s="288"/>
      <c r="V28" s="288"/>
      <c r="W28" s="289"/>
      <c r="X28" s="290"/>
      <c r="Y28" s="288"/>
      <c r="Z28" s="288"/>
      <c r="AA28" s="288"/>
      <c r="AB28" s="289"/>
      <c r="AC28" s="290"/>
      <c r="AD28" s="288"/>
      <c r="AE28" s="288"/>
      <c r="AF28" s="288"/>
      <c r="AG28" s="289"/>
      <c r="AH28" s="291"/>
      <c r="AI28" s="279"/>
      <c r="AJ28" s="279"/>
      <c r="AK28" s="279"/>
      <c r="AL28" s="279"/>
      <c r="AM28" s="279"/>
      <c r="AN28" s="279"/>
      <c r="AO28" s="283"/>
      <c r="AP28" s="292"/>
      <c r="AQ28" s="412"/>
      <c r="AR28" s="412"/>
      <c r="AS28" s="415"/>
      <c r="AT28" s="375"/>
      <c r="AU28" s="418"/>
      <c r="AV28" s="420"/>
      <c r="AW28" s="423"/>
      <c r="AX28" s="423"/>
      <c r="AY28" s="423"/>
      <c r="AZ28" s="423"/>
      <c r="BA28" s="423"/>
      <c r="BB28" s="423"/>
      <c r="BC28" s="425"/>
      <c r="BD28" s="425"/>
      <c r="BE28" s="327"/>
      <c r="BF28" s="427"/>
      <c r="BG28" s="58" t="s">
        <v>72</v>
      </c>
      <c r="BH28" s="59" t="s">
        <v>71</v>
      </c>
      <c r="BI28" s="51" t="s">
        <v>71</v>
      </c>
      <c r="BJ28" s="59"/>
      <c r="BK28" s="60"/>
      <c r="BL28" s="61"/>
      <c r="BM28" s="62" t="s">
        <v>72</v>
      </c>
      <c r="BN28" s="59" t="s">
        <v>72</v>
      </c>
      <c r="BO28" s="59"/>
      <c r="BP28" s="60"/>
      <c r="BQ28" s="61"/>
      <c r="BR28" s="62" t="s">
        <v>72</v>
      </c>
      <c r="BS28" s="59" t="s">
        <v>72</v>
      </c>
      <c r="BT28" s="59"/>
      <c r="BU28" s="60"/>
      <c r="BV28" s="61"/>
      <c r="BW28" s="62" t="s">
        <v>72</v>
      </c>
      <c r="BX28" s="59" t="s">
        <v>72</v>
      </c>
      <c r="BY28" s="59"/>
      <c r="BZ28" s="60"/>
      <c r="CA28" s="61"/>
    </row>
    <row r="29" spans="2:84" ht="15" customHeight="1">
      <c r="B29" s="389"/>
      <c r="C29" s="380"/>
      <c r="D29" s="367"/>
      <c r="E29" s="370"/>
      <c r="F29" s="407"/>
      <c r="G29" s="409"/>
      <c r="H29" s="407"/>
      <c r="I29" s="411"/>
      <c r="J29" s="245" t="s">
        <v>143</v>
      </c>
      <c r="K29" s="266" t="s">
        <v>144</v>
      </c>
      <c r="L29" s="315" t="s">
        <v>145</v>
      </c>
      <c r="M29" s="293"/>
      <c r="N29" s="299"/>
      <c r="O29" s="300"/>
      <c r="P29" s="300"/>
      <c r="Q29" s="300"/>
      <c r="R29" s="301"/>
      <c r="S29" s="316"/>
      <c r="T29" s="272"/>
      <c r="U29" s="272"/>
      <c r="V29" s="272"/>
      <c r="W29" s="212"/>
      <c r="X29" s="273"/>
      <c r="Y29" s="272"/>
      <c r="Z29" s="272"/>
      <c r="AA29" s="272"/>
      <c r="AB29" s="212"/>
      <c r="AC29" s="273"/>
      <c r="AD29" s="272"/>
      <c r="AE29" s="272"/>
      <c r="AF29" s="272"/>
      <c r="AG29" s="212"/>
      <c r="AH29" s="303"/>
      <c r="AI29" s="246"/>
      <c r="AJ29" s="246"/>
      <c r="AK29" s="246"/>
      <c r="AL29" s="246"/>
      <c r="AM29" s="246"/>
      <c r="AN29" s="246"/>
      <c r="AO29" s="246"/>
      <c r="AP29" s="278"/>
      <c r="AQ29" s="304"/>
      <c r="AR29" s="276"/>
      <c r="AS29" s="246"/>
      <c r="AT29" s="375"/>
      <c r="AU29" s="293"/>
      <c r="AV29" s="420"/>
      <c r="AW29" s="423"/>
      <c r="AX29" s="423"/>
      <c r="AY29" s="423"/>
      <c r="AZ29" s="423"/>
      <c r="BA29" s="423"/>
      <c r="BB29" s="423"/>
      <c r="BC29" s="425"/>
      <c r="BD29" s="425"/>
      <c r="BE29" s="327"/>
      <c r="BF29" s="427"/>
      <c r="BG29" s="58"/>
      <c r="BH29" s="59"/>
      <c r="BI29" s="51"/>
      <c r="BJ29" s="59"/>
      <c r="BK29" s="60"/>
      <c r="BL29" s="61"/>
      <c r="BM29" s="62"/>
      <c r="BN29" s="59"/>
      <c r="BO29" s="59"/>
      <c r="BP29" s="60"/>
      <c r="BQ29" s="61"/>
      <c r="BR29" s="62"/>
      <c r="BS29" s="59"/>
      <c r="BT29" s="59"/>
      <c r="BU29" s="60"/>
      <c r="BV29" s="61"/>
      <c r="BW29" s="62"/>
      <c r="BX29" s="59"/>
      <c r="BY29" s="59"/>
      <c r="BZ29" s="60"/>
      <c r="CA29" s="61"/>
    </row>
    <row r="30" spans="2:84" ht="15" customHeight="1">
      <c r="B30" s="389"/>
      <c r="C30" s="380"/>
      <c r="D30" s="367"/>
      <c r="E30" s="370"/>
      <c r="F30" s="407"/>
      <c r="G30" s="409"/>
      <c r="H30" s="407"/>
      <c r="I30" s="411"/>
      <c r="J30" s="295" t="s">
        <v>146</v>
      </c>
      <c r="K30" s="296" t="s">
        <v>147</v>
      </c>
      <c r="L30" s="297" t="s">
        <v>148</v>
      </c>
      <c r="M30" s="298">
        <v>20</v>
      </c>
      <c r="N30" s="299"/>
      <c r="O30" s="300"/>
      <c r="P30" s="300"/>
      <c r="Q30" s="300"/>
      <c r="R30" s="301"/>
      <c r="S30" s="302">
        <v>20</v>
      </c>
      <c r="T30" s="272"/>
      <c r="U30" s="272"/>
      <c r="V30" s="272"/>
      <c r="W30" s="212"/>
      <c r="X30" s="273"/>
      <c r="Y30" s="272"/>
      <c r="Z30" s="272"/>
      <c r="AA30" s="272"/>
      <c r="AB30" s="212"/>
      <c r="AC30" s="273"/>
      <c r="AD30" s="272"/>
      <c r="AE30" s="272"/>
      <c r="AF30" s="272"/>
      <c r="AG30" s="212"/>
      <c r="AH30" s="273"/>
      <c r="AI30" s="274"/>
      <c r="AJ30" s="274"/>
      <c r="AK30" s="274"/>
      <c r="AL30" s="274"/>
      <c r="AM30" s="303"/>
      <c r="AN30" s="274"/>
      <c r="AO30" s="274"/>
      <c r="AP30" s="270"/>
      <c r="AQ30" s="304">
        <f t="shared" si="12"/>
        <v>30</v>
      </c>
      <c r="AR30" s="276">
        <f>M30+AQ30</f>
        <v>50</v>
      </c>
      <c r="AS30" s="277">
        <v>0</v>
      </c>
      <c r="AT30" s="375"/>
      <c r="AU30" s="95" t="s">
        <v>149</v>
      </c>
      <c r="AV30" s="421"/>
      <c r="AW30" s="424"/>
      <c r="AX30" s="424"/>
      <c r="AY30" s="424"/>
      <c r="AZ30" s="424"/>
      <c r="BA30" s="424"/>
      <c r="BB30" s="424"/>
      <c r="BC30" s="325"/>
      <c r="BD30" s="325"/>
      <c r="BE30" s="322"/>
      <c r="BF30" s="428"/>
      <c r="BG30" s="58" t="s">
        <v>72</v>
      </c>
      <c r="BH30" s="59" t="s">
        <v>71</v>
      </c>
      <c r="BI30" s="51" t="s">
        <v>71</v>
      </c>
      <c r="BJ30" s="59"/>
      <c r="BK30" s="60"/>
      <c r="BL30" s="61"/>
      <c r="BM30" s="62" t="s">
        <v>72</v>
      </c>
      <c r="BN30" s="59" t="s">
        <v>72</v>
      </c>
      <c r="BO30" s="59"/>
      <c r="BP30" s="60"/>
      <c r="BQ30" s="61"/>
      <c r="BR30" s="62" t="s">
        <v>72</v>
      </c>
      <c r="BS30" s="59" t="s">
        <v>72</v>
      </c>
      <c r="BT30" s="59"/>
      <c r="BU30" s="60"/>
      <c r="BV30" s="61"/>
      <c r="BW30" s="62" t="s">
        <v>72</v>
      </c>
      <c r="BX30" s="59" t="s">
        <v>72</v>
      </c>
      <c r="BY30" s="59"/>
      <c r="BZ30" s="60"/>
      <c r="CA30" s="61"/>
    </row>
    <row r="31" spans="2:84" ht="67.5" customHeight="1">
      <c r="B31" s="389"/>
      <c r="C31" s="380"/>
      <c r="D31" s="367"/>
      <c r="E31" s="371"/>
      <c r="F31" s="305" t="s">
        <v>150</v>
      </c>
      <c r="G31" s="305"/>
      <c r="H31" s="305" t="s">
        <v>151</v>
      </c>
      <c r="I31" s="306"/>
      <c r="J31" s="307" t="s">
        <v>152</v>
      </c>
      <c r="K31" s="308" t="s">
        <v>150</v>
      </c>
      <c r="L31" s="296"/>
      <c r="M31" s="296">
        <v>24</v>
      </c>
      <c r="N31" s="296"/>
      <c r="O31" s="296"/>
      <c r="P31" s="296"/>
      <c r="Q31" s="296"/>
      <c r="R31" s="296"/>
      <c r="S31" s="296">
        <v>24</v>
      </c>
      <c r="T31" s="296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  <c r="AH31" s="279"/>
      <c r="AI31" s="279"/>
      <c r="AJ31" s="279"/>
      <c r="AK31" s="279"/>
      <c r="AL31" s="279"/>
      <c r="AM31" s="279"/>
      <c r="AN31" s="279"/>
      <c r="AO31" s="279"/>
      <c r="AP31" s="279"/>
      <c r="AQ31" s="296">
        <f t="shared" si="12"/>
        <v>36</v>
      </c>
      <c r="AR31" s="296">
        <f>M31+AQ31</f>
        <v>60</v>
      </c>
      <c r="AS31" s="296">
        <f t="shared" ref="AS31" si="13">ROUND(AR31/30,0)</f>
        <v>2</v>
      </c>
      <c r="AT31" s="374"/>
      <c r="AU31" s="431"/>
      <c r="AV31" s="332">
        <v>22</v>
      </c>
      <c r="AW31" s="321"/>
      <c r="AX31" s="321"/>
      <c r="AY31" s="321"/>
      <c r="AZ31" s="321"/>
      <c r="BA31" s="321"/>
      <c r="BB31" s="321"/>
      <c r="BC31" s="321">
        <f>AV31*1.5</f>
        <v>33</v>
      </c>
      <c r="BD31" s="321">
        <f>AV31+BC31</f>
        <v>55</v>
      </c>
      <c r="BE31" s="321"/>
      <c r="BF31" s="318"/>
      <c r="BG31" s="58" t="s">
        <v>72</v>
      </c>
      <c r="BH31" s="59" t="s">
        <v>71</v>
      </c>
      <c r="BI31" s="51" t="s">
        <v>71</v>
      </c>
      <c r="BJ31" s="59"/>
      <c r="BK31" s="60"/>
      <c r="BL31" s="61"/>
      <c r="BM31" s="62" t="s">
        <v>72</v>
      </c>
      <c r="BN31" s="59" t="s">
        <v>72</v>
      </c>
      <c r="BO31" s="59"/>
      <c r="BP31" s="60"/>
      <c r="BQ31" s="61"/>
      <c r="BR31" s="62" t="s">
        <v>72</v>
      </c>
      <c r="BS31" s="59" t="s">
        <v>72</v>
      </c>
      <c r="BT31" s="59"/>
      <c r="BU31" s="60"/>
      <c r="BV31" s="61"/>
      <c r="BW31" s="62" t="s">
        <v>72</v>
      </c>
      <c r="BX31" s="59" t="s">
        <v>72</v>
      </c>
      <c r="BY31" s="59"/>
      <c r="BZ31" s="60"/>
      <c r="CA31" s="61"/>
    </row>
    <row r="32" spans="2:84" ht="15" customHeight="1">
      <c r="B32" s="389"/>
      <c r="C32" s="380"/>
      <c r="D32" s="367"/>
      <c r="E32" s="371"/>
      <c r="F32" s="309" t="s">
        <v>153</v>
      </c>
      <c r="G32" s="309"/>
      <c r="H32" s="309"/>
      <c r="I32" s="310"/>
      <c r="J32" s="311" t="s">
        <v>154</v>
      </c>
      <c r="K32" s="312" t="s">
        <v>155</v>
      </c>
      <c r="L32" s="296" t="s">
        <v>156</v>
      </c>
      <c r="M32" s="296"/>
      <c r="N32" s="296"/>
      <c r="O32" s="296"/>
      <c r="P32" s="296"/>
      <c r="Q32" s="296"/>
      <c r="R32" s="296"/>
      <c r="S32" s="296"/>
      <c r="T32" s="296"/>
      <c r="U32" s="279"/>
      <c r="V32" s="279"/>
      <c r="W32" s="279"/>
      <c r="X32" s="279"/>
      <c r="Y32" s="279"/>
      <c r="Z32" s="279"/>
      <c r="AA32" s="279"/>
      <c r="AB32" s="279"/>
      <c r="AC32" s="279"/>
      <c r="AD32" s="279"/>
      <c r="AE32" s="279"/>
      <c r="AF32" s="279"/>
      <c r="AG32" s="279"/>
      <c r="AH32" s="279"/>
      <c r="AI32" s="279"/>
      <c r="AJ32" s="279"/>
      <c r="AK32" s="279"/>
      <c r="AL32" s="279"/>
      <c r="AM32" s="279"/>
      <c r="AN32" s="279"/>
      <c r="AO32" s="279"/>
      <c r="AP32" s="279"/>
      <c r="AQ32" s="296"/>
      <c r="AR32" s="296"/>
      <c r="AS32" s="296"/>
      <c r="AT32" s="374"/>
      <c r="AU32" s="417"/>
      <c r="AV32" s="333"/>
      <c r="AW32" s="327"/>
      <c r="AX32" s="327"/>
      <c r="AY32" s="327"/>
      <c r="AZ32" s="327"/>
      <c r="BA32" s="327"/>
      <c r="BB32" s="327"/>
      <c r="BC32" s="327"/>
      <c r="BD32" s="327"/>
      <c r="BE32" s="327"/>
      <c r="BF32" s="434"/>
      <c r="BG32" s="58" t="s">
        <v>72</v>
      </c>
      <c r="BH32" s="59" t="s">
        <v>71</v>
      </c>
      <c r="BI32" s="51" t="s">
        <v>71</v>
      </c>
      <c r="BJ32" s="59"/>
      <c r="BK32" s="60"/>
      <c r="BL32" s="61"/>
      <c r="BM32" s="62" t="s">
        <v>72</v>
      </c>
      <c r="BN32" s="59" t="s">
        <v>72</v>
      </c>
      <c r="BO32" s="59"/>
      <c r="BP32" s="60"/>
      <c r="BQ32" s="61"/>
      <c r="BR32" s="62" t="s">
        <v>72</v>
      </c>
      <c r="BS32" s="59" t="s">
        <v>72</v>
      </c>
      <c r="BT32" s="59"/>
      <c r="BU32" s="60"/>
      <c r="BV32" s="61"/>
      <c r="BW32" s="62" t="s">
        <v>72</v>
      </c>
      <c r="BX32" s="59" t="s">
        <v>72</v>
      </c>
      <c r="BY32" s="59"/>
      <c r="BZ32" s="60"/>
      <c r="CA32" s="61"/>
    </row>
    <row r="33" spans="2:79" ht="24.75" customHeight="1">
      <c r="B33" s="389"/>
      <c r="C33" s="380"/>
      <c r="D33" s="368"/>
      <c r="E33" s="372"/>
      <c r="F33" s="313" t="s">
        <v>157</v>
      </c>
      <c r="G33" s="313"/>
      <c r="H33" s="313"/>
      <c r="I33" s="314"/>
      <c r="J33" s="311" t="s">
        <v>158</v>
      </c>
      <c r="K33" s="312" t="s">
        <v>159</v>
      </c>
      <c r="L33" s="296" t="s">
        <v>160</v>
      </c>
      <c r="M33" s="296"/>
      <c r="N33" s="296"/>
      <c r="O33" s="296"/>
      <c r="P33" s="296"/>
      <c r="Q33" s="296"/>
      <c r="R33" s="296"/>
      <c r="S33" s="296"/>
      <c r="T33" s="296"/>
      <c r="U33" s="279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  <c r="AH33" s="279"/>
      <c r="AI33" s="279"/>
      <c r="AJ33" s="279"/>
      <c r="AK33" s="249"/>
      <c r="AL33" s="279"/>
      <c r="AM33" s="279"/>
      <c r="AN33" s="279"/>
      <c r="AO33" s="279"/>
      <c r="AP33" s="279"/>
      <c r="AQ33" s="296"/>
      <c r="AR33" s="296"/>
      <c r="AS33" s="296"/>
      <c r="AT33" s="376"/>
      <c r="AU33" s="432"/>
      <c r="AV33" s="433"/>
      <c r="AW33" s="328"/>
      <c r="AX33" s="328"/>
      <c r="AY33" s="328"/>
      <c r="AZ33" s="328"/>
      <c r="BA33" s="328"/>
      <c r="BB33" s="328"/>
      <c r="BC33" s="328"/>
      <c r="BD33" s="328"/>
      <c r="BE33" s="328"/>
      <c r="BF33" s="435"/>
      <c r="BG33" s="58" t="s">
        <v>72</v>
      </c>
      <c r="BH33" s="59" t="s">
        <v>71</v>
      </c>
      <c r="BI33" s="51" t="s">
        <v>71</v>
      </c>
      <c r="BJ33" s="59"/>
      <c r="BK33" s="60"/>
      <c r="BL33" s="61"/>
      <c r="BM33" s="62" t="s">
        <v>72</v>
      </c>
      <c r="BN33" s="59" t="s">
        <v>72</v>
      </c>
      <c r="BO33" s="59"/>
      <c r="BP33" s="60"/>
      <c r="BQ33" s="61"/>
      <c r="BR33" s="62" t="s">
        <v>72</v>
      </c>
      <c r="BS33" s="59" t="s">
        <v>72</v>
      </c>
      <c r="BT33" s="59"/>
      <c r="BU33" s="60"/>
      <c r="BV33" s="61"/>
      <c r="BW33" s="62" t="s">
        <v>72</v>
      </c>
      <c r="BX33" s="59" t="s">
        <v>72</v>
      </c>
      <c r="BY33" s="59"/>
      <c r="BZ33" s="60"/>
      <c r="CA33" s="61"/>
    </row>
    <row r="34" spans="2:79" ht="14">
      <c r="B34" s="389"/>
      <c r="C34" s="380"/>
      <c r="D34" s="104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</row>
    <row r="35" spans="2:79" ht="14">
      <c r="B35" s="389"/>
      <c r="C35" s="380"/>
      <c r="D35" s="104"/>
      <c r="E35" s="104"/>
      <c r="F35" s="104"/>
      <c r="G35" s="104"/>
      <c r="H35" s="104"/>
      <c r="I35" s="104"/>
      <c r="J35" s="105"/>
      <c r="K35" s="105"/>
      <c r="L35" s="105" t="s">
        <v>161</v>
      </c>
      <c r="M35" s="106">
        <f>SUM(M25:M33)</f>
        <v>104</v>
      </c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>
        <f t="shared" ref="AQ35:AS35" si="14">SUM(AQ25:AQ33)</f>
        <v>96</v>
      </c>
      <c r="AR35" s="106">
        <f t="shared" si="14"/>
        <v>160</v>
      </c>
      <c r="AS35" s="106">
        <f t="shared" si="14"/>
        <v>7</v>
      </c>
      <c r="AT35" s="106">
        <v>12</v>
      </c>
      <c r="AU35" s="105"/>
      <c r="AV35" s="106">
        <f>SUM(AV25:AV33)</f>
        <v>82</v>
      </c>
      <c r="AW35" s="106"/>
      <c r="AX35" s="106"/>
      <c r="AY35" s="106"/>
      <c r="AZ35" s="106"/>
      <c r="BA35" s="106"/>
      <c r="BB35" s="106"/>
      <c r="BC35" s="106">
        <f t="shared" ref="BC35:BE35" si="15">SUM(BC25:BC33)</f>
        <v>123</v>
      </c>
      <c r="BD35" s="106">
        <f t="shared" si="15"/>
        <v>205</v>
      </c>
      <c r="BE35" s="106">
        <f t="shared" si="15"/>
        <v>4</v>
      </c>
      <c r="BF35" s="107" t="s">
        <v>162</v>
      </c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</row>
    <row r="36" spans="2:79" ht="14">
      <c r="B36" s="389"/>
      <c r="C36" s="380"/>
      <c r="D36" s="104"/>
      <c r="E36" s="104"/>
      <c r="F36" s="104"/>
      <c r="G36" s="104"/>
      <c r="H36" s="104"/>
      <c r="I36" s="104"/>
      <c r="J36" s="108"/>
      <c r="K36" s="108"/>
      <c r="L36" s="108" t="s">
        <v>163</v>
      </c>
      <c r="M36" s="109">
        <v>85</v>
      </c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10"/>
      <c r="AT36" s="110">
        <v>12</v>
      </c>
      <c r="AU36" s="108"/>
      <c r="AV36" s="109">
        <v>85</v>
      </c>
      <c r="AW36" s="109"/>
      <c r="AX36" s="109"/>
      <c r="AY36" s="109"/>
      <c r="AZ36" s="109"/>
      <c r="BA36" s="109"/>
      <c r="BB36" s="109"/>
      <c r="BC36" s="109"/>
      <c r="BD36" s="109"/>
      <c r="BE36" s="110"/>
      <c r="BF36" s="111" t="s">
        <v>164</v>
      </c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</row>
    <row r="37" spans="2:79" ht="14">
      <c r="B37" s="389"/>
      <c r="C37" s="380"/>
      <c r="J37" s="112"/>
      <c r="K37" s="112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</row>
    <row r="38" spans="2:79" ht="14">
      <c r="B38" s="389"/>
      <c r="C38" s="380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</row>
    <row r="39" spans="2:79" ht="14">
      <c r="B39" s="389"/>
      <c r="C39" s="380"/>
      <c r="D39" s="113"/>
      <c r="E39" s="113"/>
      <c r="F39" s="113"/>
      <c r="G39" s="113"/>
      <c r="H39" s="113"/>
      <c r="I39" s="113"/>
      <c r="J39" s="114"/>
      <c r="K39" s="114"/>
      <c r="L39" s="115"/>
      <c r="M39" s="116" t="s">
        <v>165</v>
      </c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 t="s">
        <v>166</v>
      </c>
      <c r="AR39" s="117" t="s">
        <v>167</v>
      </c>
      <c r="AS39" s="116"/>
      <c r="AT39" s="116" t="s">
        <v>168</v>
      </c>
      <c r="AU39" s="113"/>
      <c r="AV39" s="116" t="s">
        <v>165</v>
      </c>
      <c r="AW39" s="116" t="s">
        <v>17</v>
      </c>
      <c r="AX39" s="116" t="s">
        <v>22</v>
      </c>
      <c r="AY39" s="116" t="s">
        <v>27</v>
      </c>
      <c r="AZ39" s="116" t="s">
        <v>32</v>
      </c>
      <c r="BA39" s="116"/>
      <c r="BB39" s="116" t="s">
        <v>169</v>
      </c>
      <c r="BC39" s="116" t="s">
        <v>166</v>
      </c>
      <c r="BD39" s="117" t="s">
        <v>170</v>
      </c>
      <c r="BE39" s="116" t="s">
        <v>168</v>
      </c>
      <c r="BF39" s="118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</row>
    <row r="40" spans="2:79" ht="14">
      <c r="B40" s="389"/>
      <c r="C40" s="380"/>
      <c r="D40" s="119"/>
      <c r="E40" s="120"/>
      <c r="F40" s="120"/>
      <c r="G40" s="120"/>
      <c r="H40" s="120"/>
      <c r="I40" s="120"/>
      <c r="J40" s="121"/>
      <c r="K40" s="121"/>
      <c r="L40" s="121"/>
      <c r="M40" s="122">
        <f>M35+M20</f>
        <v>369</v>
      </c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 t="e">
        <f>AQ35+AQ20</f>
        <v>#REF!</v>
      </c>
      <c r="AR40" s="122" t="e">
        <f>AR35+AR20</f>
        <v>#REF!</v>
      </c>
      <c r="AS40" s="122"/>
      <c r="AT40" s="122">
        <f>AT35+AT20</f>
        <v>12</v>
      </c>
      <c r="AU40" s="123" t="s">
        <v>171</v>
      </c>
      <c r="AV40" s="124" t="e">
        <f>AV35+AV20</f>
        <v>#REF!</v>
      </c>
      <c r="AW40" s="124"/>
      <c r="AX40" s="124"/>
      <c r="AY40" s="124"/>
      <c r="AZ40" s="124"/>
      <c r="BA40" s="124"/>
      <c r="BB40" s="124"/>
      <c r="BC40" s="124" t="e">
        <f t="shared" ref="BC40:BE40" si="16">BC35+BC20</f>
        <v>#REF!</v>
      </c>
      <c r="BD40" s="124" t="e">
        <f t="shared" si="16"/>
        <v>#REF!</v>
      </c>
      <c r="BE40" s="124" t="e">
        <f t="shared" si="16"/>
        <v>#REF!</v>
      </c>
      <c r="BF40" s="125" t="s">
        <v>172</v>
      </c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</row>
    <row r="41" spans="2:79" ht="14">
      <c r="B41" s="389"/>
      <c r="C41" s="380"/>
      <c r="D41" s="119"/>
      <c r="E41" s="120"/>
      <c r="F41" s="120"/>
      <c r="G41" s="120"/>
      <c r="H41" s="120"/>
      <c r="I41" s="120"/>
      <c r="J41" s="121"/>
      <c r="K41" s="121"/>
      <c r="L41" s="121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3"/>
      <c r="AV41" s="124">
        <f>AV35+AV21</f>
        <v>82</v>
      </c>
      <c r="AW41" s="124"/>
      <c r="AX41" s="124"/>
      <c r="AY41" s="124"/>
      <c r="AZ41" s="124"/>
      <c r="BA41" s="124"/>
      <c r="BB41" s="124"/>
      <c r="BC41" s="124" t="e">
        <f t="shared" ref="BC41:BE41" si="17">BC35+BC21</f>
        <v>#REF!</v>
      </c>
      <c r="BD41" s="124" t="e">
        <f t="shared" si="17"/>
        <v>#REF!</v>
      </c>
      <c r="BE41" s="124" t="e">
        <f t="shared" si="17"/>
        <v>#REF!</v>
      </c>
      <c r="BF41" s="125" t="s">
        <v>173</v>
      </c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</row>
    <row r="42" spans="2:79" ht="14">
      <c r="B42" s="389"/>
      <c r="C42" s="381"/>
      <c r="D42" s="126"/>
      <c r="E42" s="127"/>
      <c r="F42" s="127"/>
      <c r="G42" s="127"/>
      <c r="H42" s="127"/>
      <c r="I42" s="127"/>
      <c r="J42" s="128"/>
      <c r="K42" s="128"/>
      <c r="L42" s="128"/>
      <c r="M42" s="129">
        <v>360</v>
      </c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>
        <v>540</v>
      </c>
      <c r="AR42" s="129">
        <v>900</v>
      </c>
      <c r="AS42" s="129"/>
      <c r="AT42" s="129">
        <v>30</v>
      </c>
      <c r="AU42" s="130" t="s">
        <v>174</v>
      </c>
      <c r="AV42" s="129">
        <v>360</v>
      </c>
      <c r="AW42" s="129"/>
      <c r="AX42" s="129"/>
      <c r="AY42" s="129"/>
      <c r="AZ42" s="129"/>
      <c r="BA42" s="129"/>
      <c r="BB42" s="129"/>
      <c r="BC42" s="129">
        <v>540</v>
      </c>
      <c r="BD42" s="129">
        <v>900</v>
      </c>
      <c r="BE42" s="129">
        <v>30</v>
      </c>
      <c r="BF42" s="131" t="s">
        <v>174</v>
      </c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</row>
    <row r="43" spans="2:79" ht="14">
      <c r="B43" s="389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</row>
    <row r="44" spans="2:79" ht="14">
      <c r="B44" s="389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</row>
    <row r="45" spans="2:79" ht="71.25" customHeight="1">
      <c r="B45" s="389"/>
      <c r="C45" s="379" t="s">
        <v>175</v>
      </c>
      <c r="D45" s="377" t="s">
        <v>8</v>
      </c>
      <c r="E45" s="11" t="s">
        <v>9</v>
      </c>
      <c r="F45" s="12" t="s">
        <v>10</v>
      </c>
      <c r="G45" s="382" t="s">
        <v>176</v>
      </c>
      <c r="H45" s="383"/>
      <c r="I45" s="13" t="s">
        <v>12</v>
      </c>
      <c r="J45" s="14" t="s">
        <v>13</v>
      </c>
      <c r="K45" s="15" t="s">
        <v>14</v>
      </c>
      <c r="L45" s="16" t="s">
        <v>15</v>
      </c>
      <c r="M45" s="17" t="s">
        <v>16</v>
      </c>
      <c r="N45" s="18" t="s">
        <v>17</v>
      </c>
      <c r="O45" s="19" t="s">
        <v>18</v>
      </c>
      <c r="P45" s="19" t="s">
        <v>19</v>
      </c>
      <c r="Q45" s="19" t="s">
        <v>20</v>
      </c>
      <c r="R45" s="20" t="s">
        <v>21</v>
      </c>
      <c r="S45" s="18" t="s">
        <v>22</v>
      </c>
      <c r="T45" s="21" t="s">
        <v>23</v>
      </c>
      <c r="U45" s="21" t="s">
        <v>24</v>
      </c>
      <c r="V45" s="21" t="s">
        <v>25</v>
      </c>
      <c r="W45" s="22" t="s">
        <v>26</v>
      </c>
      <c r="X45" s="18" t="s">
        <v>27</v>
      </c>
      <c r="Y45" s="23" t="s">
        <v>28</v>
      </c>
      <c r="Z45" s="23" t="s">
        <v>29</v>
      </c>
      <c r="AA45" s="23" t="s">
        <v>30</v>
      </c>
      <c r="AB45" s="24" t="s">
        <v>31</v>
      </c>
      <c r="AC45" s="18" t="s">
        <v>32</v>
      </c>
      <c r="AD45" s="25" t="s">
        <v>33</v>
      </c>
      <c r="AE45" s="25" t="s">
        <v>34</v>
      </c>
      <c r="AF45" s="25" t="s">
        <v>35</v>
      </c>
      <c r="AG45" s="26" t="s">
        <v>36</v>
      </c>
      <c r="AH45" s="18" t="s">
        <v>37</v>
      </c>
      <c r="AI45" s="27" t="s">
        <v>38</v>
      </c>
      <c r="AJ45" s="28" t="s">
        <v>39</v>
      </c>
      <c r="AK45" s="28" t="s">
        <v>40</v>
      </c>
      <c r="AL45" s="28" t="s">
        <v>41</v>
      </c>
      <c r="AM45" s="30" t="s">
        <v>42</v>
      </c>
      <c r="AN45" s="28" t="s">
        <v>43</v>
      </c>
      <c r="AO45" s="28" t="s">
        <v>44</v>
      </c>
      <c r="AP45" s="29" t="s">
        <v>45</v>
      </c>
      <c r="AQ45" s="31" t="s">
        <v>46</v>
      </c>
      <c r="AR45" s="32" t="s">
        <v>47</v>
      </c>
      <c r="AS45" s="33" t="s">
        <v>48</v>
      </c>
      <c r="AT45" s="34" t="s">
        <v>49</v>
      </c>
      <c r="AU45" s="35" t="s">
        <v>50</v>
      </c>
      <c r="AV45" s="37" t="s">
        <v>51</v>
      </c>
      <c r="AW45" s="80" t="s">
        <v>17</v>
      </c>
      <c r="AX45" s="80" t="s">
        <v>22</v>
      </c>
      <c r="AY45" s="80" t="s">
        <v>27</v>
      </c>
      <c r="AZ45" s="80" t="s">
        <v>32</v>
      </c>
      <c r="BA45" s="80" t="s">
        <v>37</v>
      </c>
      <c r="BB45" s="80" t="s">
        <v>38</v>
      </c>
      <c r="BC45" s="37" t="s">
        <v>46</v>
      </c>
      <c r="BD45" s="38" t="s">
        <v>47</v>
      </c>
      <c r="BE45" s="39" t="s">
        <v>52</v>
      </c>
      <c r="BF45" s="40" t="s">
        <v>53</v>
      </c>
      <c r="BG45" s="81" t="s">
        <v>54</v>
      </c>
      <c r="BH45" s="82" t="s">
        <v>55</v>
      </c>
      <c r="BI45" s="82" t="s">
        <v>56</v>
      </c>
      <c r="BJ45" s="82" t="s">
        <v>57</v>
      </c>
      <c r="BK45" s="83" t="s">
        <v>58</v>
      </c>
      <c r="BL45" s="84" t="s">
        <v>59</v>
      </c>
      <c r="BM45" s="83" t="s">
        <v>60</v>
      </c>
      <c r="BN45" s="83" t="s">
        <v>61</v>
      </c>
      <c r="BO45" s="82" t="s">
        <v>57</v>
      </c>
      <c r="BP45" s="83" t="s">
        <v>58</v>
      </c>
      <c r="BQ45" s="85" t="s">
        <v>59</v>
      </c>
      <c r="BR45" s="83" t="s">
        <v>60</v>
      </c>
      <c r="BS45" s="83" t="s">
        <v>61</v>
      </c>
      <c r="BT45" s="82" t="s">
        <v>57</v>
      </c>
      <c r="BU45" s="83" t="s">
        <v>58</v>
      </c>
      <c r="BV45" s="85" t="s">
        <v>59</v>
      </c>
      <c r="BW45" s="83" t="s">
        <v>60</v>
      </c>
      <c r="BX45" s="83" t="s">
        <v>61</v>
      </c>
      <c r="BY45" s="82" t="s">
        <v>57</v>
      </c>
      <c r="BZ45" s="83" t="s">
        <v>58</v>
      </c>
      <c r="CA45" s="85" t="s">
        <v>59</v>
      </c>
    </row>
    <row r="46" spans="2:79" ht="15" customHeight="1">
      <c r="B46" s="389"/>
      <c r="C46" s="380"/>
      <c r="D46" s="378"/>
      <c r="E46" s="397" t="s">
        <v>177</v>
      </c>
      <c r="F46" s="350" t="s">
        <v>178</v>
      </c>
      <c r="G46" s="351" t="s">
        <v>179</v>
      </c>
      <c r="H46" s="352"/>
      <c r="I46" s="353" t="s">
        <v>89</v>
      </c>
      <c r="J46" s="169" t="s">
        <v>180</v>
      </c>
      <c r="K46" s="170" t="s">
        <v>181</v>
      </c>
      <c r="L46" s="171" t="s">
        <v>89</v>
      </c>
      <c r="M46" s="172">
        <v>28.75</v>
      </c>
      <c r="N46" s="173">
        <v>15</v>
      </c>
      <c r="O46" s="174"/>
      <c r="P46" s="174">
        <f>N46</f>
        <v>15</v>
      </c>
      <c r="Q46" s="174">
        <v>1.25</v>
      </c>
      <c r="R46" s="175">
        <v>1</v>
      </c>
      <c r="S46" s="176"/>
      <c r="T46" s="174"/>
      <c r="U46" s="174"/>
      <c r="V46" s="174"/>
      <c r="W46" s="175"/>
      <c r="X46" s="173">
        <v>13.75</v>
      </c>
      <c r="Y46" s="174"/>
      <c r="Z46" s="174">
        <f>X46</f>
        <v>13.75</v>
      </c>
      <c r="AA46" s="174">
        <v>2</v>
      </c>
      <c r="AB46" s="175">
        <v>2.75</v>
      </c>
      <c r="AC46" s="176"/>
      <c r="AD46" s="174"/>
      <c r="AE46" s="174"/>
      <c r="AF46" s="174"/>
      <c r="AG46" s="175"/>
      <c r="AH46" s="176"/>
      <c r="AI46" s="170">
        <v>2.5</v>
      </c>
      <c r="AJ46" s="174" t="s">
        <v>69</v>
      </c>
      <c r="AK46" s="175" t="s">
        <v>69</v>
      </c>
      <c r="AL46" s="206"/>
      <c r="AM46" s="176"/>
      <c r="AN46" s="439">
        <v>0.25</v>
      </c>
      <c r="AO46" s="439">
        <v>0.25</v>
      </c>
      <c r="AP46" s="175"/>
      <c r="AQ46" s="47">
        <f t="shared" ref="AQ46:AQ53" si="18">M46*1.5</f>
        <v>43.125</v>
      </c>
      <c r="AR46" s="46">
        <f t="shared" ref="AR46:AR53" si="19">M46+AQ46</f>
        <v>71.875</v>
      </c>
      <c r="AS46" s="47">
        <f t="shared" ref="AS46:AS53" si="20">ROUND(AR46/30,0)</f>
        <v>2</v>
      </c>
      <c r="AT46" s="384"/>
      <c r="AU46" s="48"/>
      <c r="AV46" s="364">
        <v>0</v>
      </c>
      <c r="AW46" s="364"/>
      <c r="AX46" s="364"/>
      <c r="AY46" s="364"/>
      <c r="AZ46" s="364"/>
      <c r="BA46" s="364"/>
      <c r="BB46" s="364"/>
      <c r="BC46" s="365">
        <f>AV46*1.5</f>
        <v>0</v>
      </c>
      <c r="BD46" s="365">
        <f>AV46+BC46</f>
        <v>0</v>
      </c>
      <c r="BE46" s="364">
        <f>ROUND(BD46/30,0)</f>
        <v>0</v>
      </c>
      <c r="BF46" s="366"/>
      <c r="BG46" s="49" t="s">
        <v>72</v>
      </c>
      <c r="BH46" s="50" t="s">
        <v>71</v>
      </c>
      <c r="BI46" s="51" t="s">
        <v>71</v>
      </c>
      <c r="BJ46" s="50"/>
      <c r="BK46" s="52"/>
      <c r="BL46" s="53"/>
      <c r="BM46" s="54" t="s">
        <v>72</v>
      </c>
      <c r="BN46" s="50" t="s">
        <v>72</v>
      </c>
      <c r="BO46" s="50"/>
      <c r="BP46" s="52"/>
      <c r="BQ46" s="53"/>
      <c r="BR46" s="54" t="s">
        <v>72</v>
      </c>
      <c r="BS46" s="50" t="s">
        <v>72</v>
      </c>
      <c r="BT46" s="50"/>
      <c r="BU46" s="52"/>
      <c r="BV46" s="53"/>
      <c r="BW46" s="54" t="s">
        <v>72</v>
      </c>
      <c r="BX46" s="50" t="s">
        <v>72</v>
      </c>
      <c r="BY46" s="50"/>
      <c r="BZ46" s="52"/>
      <c r="CA46" s="53"/>
    </row>
    <row r="47" spans="2:79" ht="14.5">
      <c r="B47" s="389"/>
      <c r="C47" s="380"/>
      <c r="D47" s="378"/>
      <c r="E47" s="337"/>
      <c r="F47" s="340"/>
      <c r="G47" s="345"/>
      <c r="H47" s="346"/>
      <c r="I47" s="349"/>
      <c r="J47" s="169" t="s">
        <v>182</v>
      </c>
      <c r="K47" s="177" t="s">
        <v>183</v>
      </c>
      <c r="L47" s="178" t="s">
        <v>184</v>
      </c>
      <c r="M47" s="172">
        <v>25</v>
      </c>
      <c r="N47" s="179">
        <v>8.75</v>
      </c>
      <c r="O47" s="180"/>
      <c r="P47" s="174">
        <f t="shared" ref="P47:P49" si="21">N47</f>
        <v>8.75</v>
      </c>
      <c r="Q47" s="180">
        <v>1.25</v>
      </c>
      <c r="R47" s="181">
        <v>1</v>
      </c>
      <c r="S47" s="179">
        <v>2.5</v>
      </c>
      <c r="T47" s="180"/>
      <c r="U47" s="180">
        <f>S47</f>
        <v>2.5</v>
      </c>
      <c r="V47" s="180">
        <v>1.25</v>
      </c>
      <c r="W47" s="181">
        <v>1</v>
      </c>
      <c r="X47" s="179">
        <v>13.75</v>
      </c>
      <c r="Y47" s="180"/>
      <c r="Z47" s="174">
        <f t="shared" ref="Z47:Z49" si="22">X47</f>
        <v>13.75</v>
      </c>
      <c r="AA47" s="180">
        <v>2</v>
      </c>
      <c r="AB47" s="181">
        <v>2.75</v>
      </c>
      <c r="AC47" s="182"/>
      <c r="AD47" s="180"/>
      <c r="AE47" s="180"/>
      <c r="AF47" s="180"/>
      <c r="AG47" s="181"/>
      <c r="AH47" s="182"/>
      <c r="AI47" s="177">
        <v>1.25</v>
      </c>
      <c r="AJ47" s="180" t="s">
        <v>69</v>
      </c>
      <c r="AK47" s="181" t="s">
        <v>27</v>
      </c>
      <c r="AL47" s="207"/>
      <c r="AM47" s="182"/>
      <c r="AN47" s="440">
        <v>0.5</v>
      </c>
      <c r="AO47" s="440">
        <f>1/2</f>
        <v>0.5</v>
      </c>
      <c r="AP47" s="181"/>
      <c r="AQ47" s="56">
        <f t="shared" si="18"/>
        <v>37.5</v>
      </c>
      <c r="AR47" s="55">
        <f t="shared" si="19"/>
        <v>62.5</v>
      </c>
      <c r="AS47" s="56">
        <f t="shared" si="20"/>
        <v>2</v>
      </c>
      <c r="AT47" s="375"/>
      <c r="AU47" s="57"/>
      <c r="AV47" s="322"/>
      <c r="AW47" s="322"/>
      <c r="AX47" s="322"/>
      <c r="AY47" s="322"/>
      <c r="AZ47" s="322"/>
      <c r="BA47" s="322"/>
      <c r="BB47" s="322"/>
      <c r="BC47" s="325"/>
      <c r="BD47" s="325"/>
      <c r="BE47" s="322"/>
      <c r="BF47" s="319"/>
      <c r="BG47" s="58" t="s">
        <v>72</v>
      </c>
      <c r="BH47" s="59" t="s">
        <v>71</v>
      </c>
      <c r="BI47" s="51" t="s">
        <v>71</v>
      </c>
      <c r="BJ47" s="59"/>
      <c r="BK47" s="60"/>
      <c r="BL47" s="61"/>
      <c r="BM47" s="62" t="s">
        <v>72</v>
      </c>
      <c r="BN47" s="59" t="s">
        <v>72</v>
      </c>
      <c r="BO47" s="59"/>
      <c r="BP47" s="60"/>
      <c r="BQ47" s="61"/>
      <c r="BR47" s="62" t="s">
        <v>72</v>
      </c>
      <c r="BS47" s="59" t="s">
        <v>72</v>
      </c>
      <c r="BT47" s="59"/>
      <c r="BU47" s="60"/>
      <c r="BV47" s="61"/>
      <c r="BW47" s="62" t="s">
        <v>72</v>
      </c>
      <c r="BX47" s="59" t="s">
        <v>72</v>
      </c>
      <c r="BY47" s="59"/>
      <c r="BZ47" s="60"/>
      <c r="CA47" s="61"/>
    </row>
    <row r="48" spans="2:79" ht="14.5">
      <c r="B48" s="389"/>
      <c r="C48" s="380"/>
      <c r="D48" s="378"/>
      <c r="E48" s="337"/>
      <c r="F48" s="201" t="s">
        <v>185</v>
      </c>
      <c r="G48" s="385" t="s">
        <v>186</v>
      </c>
      <c r="H48" s="386"/>
      <c r="I48" s="202" t="s">
        <v>107</v>
      </c>
      <c r="J48" s="169" t="s">
        <v>187</v>
      </c>
      <c r="K48" s="177" t="s">
        <v>188</v>
      </c>
      <c r="L48" s="178" t="s">
        <v>107</v>
      </c>
      <c r="M48" s="172">
        <v>13</v>
      </c>
      <c r="N48" s="179">
        <v>7.5</v>
      </c>
      <c r="O48" s="180"/>
      <c r="P48" s="174">
        <f t="shared" si="21"/>
        <v>7.5</v>
      </c>
      <c r="Q48" s="180">
        <v>1.25</v>
      </c>
      <c r="R48" s="181">
        <v>1</v>
      </c>
      <c r="S48" s="182"/>
      <c r="T48" s="180"/>
      <c r="U48" s="180"/>
      <c r="V48" s="180"/>
      <c r="W48" s="181"/>
      <c r="X48" s="179">
        <v>5.5</v>
      </c>
      <c r="Y48" s="180"/>
      <c r="Z48" s="174">
        <f t="shared" si="22"/>
        <v>5.5</v>
      </c>
      <c r="AA48" s="180">
        <v>2</v>
      </c>
      <c r="AB48" s="181">
        <v>2.75</v>
      </c>
      <c r="AC48" s="182"/>
      <c r="AD48" s="180"/>
      <c r="AE48" s="180"/>
      <c r="AF48" s="180"/>
      <c r="AG48" s="181"/>
      <c r="AH48" s="182"/>
      <c r="AI48" s="180"/>
      <c r="AJ48" s="180" t="s">
        <v>69</v>
      </c>
      <c r="AK48" s="181" t="s">
        <v>27</v>
      </c>
      <c r="AL48" s="207"/>
      <c r="AM48" s="182"/>
      <c r="AN48" s="440">
        <f>1/2</f>
        <v>0.5</v>
      </c>
      <c r="AO48" s="440">
        <f>1/2</f>
        <v>0.5</v>
      </c>
      <c r="AP48" s="181"/>
      <c r="AQ48" s="56">
        <f t="shared" si="18"/>
        <v>19.5</v>
      </c>
      <c r="AR48" s="55">
        <f t="shared" si="19"/>
        <v>32.5</v>
      </c>
      <c r="AS48" s="56">
        <f t="shared" si="20"/>
        <v>1</v>
      </c>
      <c r="AT48" s="375"/>
      <c r="AU48" s="57"/>
      <c r="AV48" s="323"/>
      <c r="AW48" s="323"/>
      <c r="AX48" s="323"/>
      <c r="AY48" s="323"/>
      <c r="AZ48" s="323"/>
      <c r="BA48" s="323"/>
      <c r="BB48" s="323"/>
      <c r="BC48" s="326"/>
      <c r="BD48" s="326"/>
      <c r="BE48" s="323"/>
      <c r="BF48" s="320"/>
      <c r="BG48" s="58" t="s">
        <v>72</v>
      </c>
      <c r="BH48" s="59" t="s">
        <v>71</v>
      </c>
      <c r="BI48" s="51" t="s">
        <v>71</v>
      </c>
      <c r="BJ48" s="59"/>
      <c r="BK48" s="60"/>
      <c r="BL48" s="61"/>
      <c r="BM48" s="62" t="s">
        <v>72</v>
      </c>
      <c r="BN48" s="59" t="s">
        <v>72</v>
      </c>
      <c r="BO48" s="59"/>
      <c r="BP48" s="60"/>
      <c r="BQ48" s="61"/>
      <c r="BR48" s="62" t="s">
        <v>72</v>
      </c>
      <c r="BS48" s="59" t="s">
        <v>72</v>
      </c>
      <c r="BT48" s="59"/>
      <c r="BU48" s="60"/>
      <c r="BV48" s="61"/>
      <c r="BW48" s="62" t="s">
        <v>72</v>
      </c>
      <c r="BX48" s="59" t="s">
        <v>72</v>
      </c>
      <c r="BY48" s="59"/>
      <c r="BZ48" s="60"/>
      <c r="CA48" s="61"/>
    </row>
    <row r="49" spans="2:79" ht="14.5">
      <c r="B49" s="389"/>
      <c r="C49" s="380"/>
      <c r="D49" s="378"/>
      <c r="E49" s="337"/>
      <c r="F49" s="201" t="s">
        <v>189</v>
      </c>
      <c r="G49" s="385" t="s">
        <v>190</v>
      </c>
      <c r="H49" s="386"/>
      <c r="I49" s="202" t="s">
        <v>191</v>
      </c>
      <c r="J49" s="169" t="s">
        <v>192</v>
      </c>
      <c r="K49" s="177" t="s">
        <v>193</v>
      </c>
      <c r="L49" s="178" t="s">
        <v>191</v>
      </c>
      <c r="M49" s="172">
        <v>15.75</v>
      </c>
      <c r="N49" s="179">
        <v>7.5</v>
      </c>
      <c r="O49" s="180"/>
      <c r="P49" s="174">
        <f t="shared" si="21"/>
        <v>7.5</v>
      </c>
      <c r="Q49" s="180">
        <v>1.25</v>
      </c>
      <c r="R49" s="181">
        <v>1</v>
      </c>
      <c r="S49" s="182"/>
      <c r="T49" s="180"/>
      <c r="U49" s="180"/>
      <c r="V49" s="180"/>
      <c r="W49" s="181"/>
      <c r="X49" s="179">
        <v>8.25</v>
      </c>
      <c r="Y49" s="180"/>
      <c r="Z49" s="174">
        <f t="shared" si="22"/>
        <v>8.25</v>
      </c>
      <c r="AA49" s="180">
        <v>2</v>
      </c>
      <c r="AB49" s="181">
        <v>2.75</v>
      </c>
      <c r="AC49" s="182"/>
      <c r="AD49" s="180"/>
      <c r="AE49" s="180"/>
      <c r="AF49" s="180"/>
      <c r="AG49" s="181"/>
      <c r="AH49" s="182"/>
      <c r="AI49" s="177">
        <v>1.25</v>
      </c>
      <c r="AJ49" s="180" t="s">
        <v>69</v>
      </c>
      <c r="AK49" s="181" t="s">
        <v>27</v>
      </c>
      <c r="AL49" s="207"/>
      <c r="AM49" s="182"/>
      <c r="AN49" s="440">
        <f>1/2</f>
        <v>0.5</v>
      </c>
      <c r="AO49" s="440">
        <f>1/2</f>
        <v>0.5</v>
      </c>
      <c r="AP49" s="181"/>
      <c r="AQ49" s="56">
        <f t="shared" si="18"/>
        <v>23.625</v>
      </c>
      <c r="AR49" s="55">
        <f t="shared" si="19"/>
        <v>39.375</v>
      </c>
      <c r="AS49" s="56">
        <f t="shared" si="20"/>
        <v>1</v>
      </c>
      <c r="AT49" s="375"/>
      <c r="AU49" s="57"/>
      <c r="AV49" s="321">
        <v>0</v>
      </c>
      <c r="AW49" s="321"/>
      <c r="AX49" s="321"/>
      <c r="AY49" s="321"/>
      <c r="AZ49" s="321"/>
      <c r="BA49" s="321"/>
      <c r="BB49" s="321"/>
      <c r="BC49" s="324">
        <f>AV49*1.5</f>
        <v>0</v>
      </c>
      <c r="BD49" s="324">
        <f>AV49+BC49</f>
        <v>0</v>
      </c>
      <c r="BE49" s="321">
        <f>ROUND(BD49/30,0)</f>
        <v>0</v>
      </c>
      <c r="BF49" s="318"/>
      <c r="BG49" s="58" t="s">
        <v>72</v>
      </c>
      <c r="BH49" s="59" t="s">
        <v>71</v>
      </c>
      <c r="BI49" s="51" t="s">
        <v>71</v>
      </c>
      <c r="BJ49" s="59"/>
      <c r="BK49" s="60"/>
      <c r="BL49" s="61"/>
      <c r="BM49" s="62" t="s">
        <v>72</v>
      </c>
      <c r="BN49" s="59" t="s">
        <v>72</v>
      </c>
      <c r="BO49" s="59"/>
      <c r="BP49" s="60"/>
      <c r="BQ49" s="61"/>
      <c r="BR49" s="62" t="s">
        <v>72</v>
      </c>
      <c r="BS49" s="59" t="s">
        <v>72</v>
      </c>
      <c r="BT49" s="59"/>
      <c r="BU49" s="60"/>
      <c r="BV49" s="61"/>
      <c r="BW49" s="62" t="s">
        <v>72</v>
      </c>
      <c r="BX49" s="59" t="s">
        <v>72</v>
      </c>
      <c r="BY49" s="59"/>
      <c r="BZ49" s="60"/>
      <c r="CA49" s="61"/>
    </row>
    <row r="50" spans="2:79" ht="14.5">
      <c r="B50" s="389"/>
      <c r="C50" s="380"/>
      <c r="D50" s="378"/>
      <c r="E50" s="337"/>
      <c r="F50" s="350" t="s">
        <v>194</v>
      </c>
      <c r="G50" s="351" t="s">
        <v>195</v>
      </c>
      <c r="H50" s="352"/>
      <c r="I50" s="353" t="s">
        <v>196</v>
      </c>
      <c r="J50" s="169" t="s">
        <v>197</v>
      </c>
      <c r="K50" s="177" t="s">
        <v>195</v>
      </c>
      <c r="L50" s="178" t="s">
        <v>198</v>
      </c>
      <c r="M50" s="172">
        <v>22</v>
      </c>
      <c r="N50" s="182"/>
      <c r="O50" s="180"/>
      <c r="P50" s="180"/>
      <c r="Q50" s="180"/>
      <c r="R50" s="181"/>
      <c r="S50" s="179">
        <v>22</v>
      </c>
      <c r="T50" s="180"/>
      <c r="U50" s="180">
        <f>S50</f>
        <v>22</v>
      </c>
      <c r="V50" s="180">
        <v>1.25</v>
      </c>
      <c r="W50" s="181">
        <v>1</v>
      </c>
      <c r="X50" s="182"/>
      <c r="Y50" s="180"/>
      <c r="Z50" s="180"/>
      <c r="AA50" s="180"/>
      <c r="AB50" s="181"/>
      <c r="AC50" s="182"/>
      <c r="AD50" s="180"/>
      <c r="AE50" s="180"/>
      <c r="AF50" s="180"/>
      <c r="AG50" s="181"/>
      <c r="AH50" s="182"/>
      <c r="AI50" s="180"/>
      <c r="AJ50" s="180" t="s">
        <v>199</v>
      </c>
      <c r="AK50" s="181"/>
      <c r="AL50" s="207"/>
      <c r="AM50" s="182"/>
      <c r="AN50" s="440">
        <v>0.7</v>
      </c>
      <c r="AO50" s="440"/>
      <c r="AP50" s="181"/>
      <c r="AQ50" s="56">
        <f t="shared" si="18"/>
        <v>33</v>
      </c>
      <c r="AR50" s="55">
        <f t="shared" si="19"/>
        <v>55</v>
      </c>
      <c r="AS50" s="56">
        <f t="shared" si="20"/>
        <v>2</v>
      </c>
      <c r="AT50" s="375"/>
      <c r="AU50" s="57"/>
      <c r="AV50" s="322"/>
      <c r="AW50" s="322"/>
      <c r="AX50" s="322"/>
      <c r="AY50" s="322"/>
      <c r="AZ50" s="322"/>
      <c r="BA50" s="322"/>
      <c r="BB50" s="322"/>
      <c r="BC50" s="325"/>
      <c r="BD50" s="325"/>
      <c r="BE50" s="322"/>
      <c r="BF50" s="319"/>
      <c r="BG50" s="58" t="s">
        <v>72</v>
      </c>
      <c r="BH50" s="59" t="s">
        <v>71</v>
      </c>
      <c r="BI50" s="51" t="s">
        <v>71</v>
      </c>
      <c r="BJ50" s="59"/>
      <c r="BK50" s="60"/>
      <c r="BL50" s="61"/>
      <c r="BM50" s="62" t="s">
        <v>72</v>
      </c>
      <c r="BN50" s="59" t="s">
        <v>72</v>
      </c>
      <c r="BO50" s="59"/>
      <c r="BP50" s="60"/>
      <c r="BQ50" s="61"/>
      <c r="BR50" s="62" t="s">
        <v>72</v>
      </c>
      <c r="BS50" s="59" t="s">
        <v>72</v>
      </c>
      <c r="BT50" s="59"/>
      <c r="BU50" s="60"/>
      <c r="BV50" s="61"/>
      <c r="BW50" s="62" t="s">
        <v>72</v>
      </c>
      <c r="BX50" s="59" t="s">
        <v>72</v>
      </c>
      <c r="BY50" s="59"/>
      <c r="BZ50" s="60"/>
      <c r="CA50" s="61"/>
    </row>
    <row r="51" spans="2:79" ht="14.5">
      <c r="B51" s="389"/>
      <c r="C51" s="380"/>
      <c r="D51" s="378"/>
      <c r="E51" s="337"/>
      <c r="F51" s="339"/>
      <c r="G51" s="343"/>
      <c r="H51" s="344"/>
      <c r="I51" s="348"/>
      <c r="J51" s="169" t="s">
        <v>200</v>
      </c>
      <c r="K51" s="177" t="s">
        <v>80</v>
      </c>
      <c r="L51" s="178" t="s">
        <v>201</v>
      </c>
      <c r="M51" s="172">
        <v>5</v>
      </c>
      <c r="N51" s="182"/>
      <c r="O51" s="180"/>
      <c r="P51" s="180"/>
      <c r="Q51" s="180"/>
      <c r="R51" s="181"/>
      <c r="S51" s="179">
        <v>5</v>
      </c>
      <c r="T51" s="180"/>
      <c r="U51" s="180">
        <f t="shared" ref="U51:U52" si="23">S51</f>
        <v>5</v>
      </c>
      <c r="V51" s="180">
        <v>1.25</v>
      </c>
      <c r="W51" s="181">
        <v>1</v>
      </c>
      <c r="X51" s="182"/>
      <c r="Y51" s="180"/>
      <c r="Z51" s="180"/>
      <c r="AA51" s="180"/>
      <c r="AB51" s="181"/>
      <c r="AC51" s="182"/>
      <c r="AD51" s="180"/>
      <c r="AE51" s="180"/>
      <c r="AF51" s="180"/>
      <c r="AG51" s="181"/>
      <c r="AH51" s="182"/>
      <c r="AI51" s="180"/>
      <c r="AJ51" s="317" t="s">
        <v>102</v>
      </c>
      <c r="AK51" s="181"/>
      <c r="AL51" s="207"/>
      <c r="AM51" s="182"/>
      <c r="AN51" s="440">
        <v>0.15</v>
      </c>
      <c r="AO51" s="440"/>
      <c r="AP51" s="181"/>
      <c r="AQ51" s="56">
        <f t="shared" si="18"/>
        <v>7.5</v>
      </c>
      <c r="AR51" s="55">
        <f t="shared" si="19"/>
        <v>12.5</v>
      </c>
      <c r="AS51" s="56">
        <f t="shared" si="20"/>
        <v>0</v>
      </c>
      <c r="AT51" s="375"/>
      <c r="AU51" s="57"/>
      <c r="AV51" s="323"/>
      <c r="AW51" s="323"/>
      <c r="AX51" s="323"/>
      <c r="AY51" s="323"/>
      <c r="AZ51" s="323"/>
      <c r="BA51" s="323"/>
      <c r="BB51" s="323"/>
      <c r="BC51" s="326"/>
      <c r="BD51" s="326"/>
      <c r="BE51" s="323"/>
      <c r="BF51" s="320"/>
      <c r="BG51" s="58" t="s">
        <v>72</v>
      </c>
      <c r="BH51" s="59" t="s">
        <v>71</v>
      </c>
      <c r="BI51" s="51" t="s">
        <v>71</v>
      </c>
      <c r="BJ51" s="59"/>
      <c r="BK51" s="60"/>
      <c r="BL51" s="61"/>
      <c r="BM51" s="62" t="s">
        <v>72</v>
      </c>
      <c r="BN51" s="59" t="s">
        <v>72</v>
      </c>
      <c r="BO51" s="59"/>
      <c r="BP51" s="60"/>
      <c r="BQ51" s="61"/>
      <c r="BR51" s="62" t="s">
        <v>72</v>
      </c>
      <c r="BS51" s="59" t="s">
        <v>72</v>
      </c>
      <c r="BT51" s="59"/>
      <c r="BU51" s="60"/>
      <c r="BV51" s="61"/>
      <c r="BW51" s="62" t="s">
        <v>72</v>
      </c>
      <c r="BX51" s="59" t="s">
        <v>72</v>
      </c>
      <c r="BY51" s="59"/>
      <c r="BZ51" s="60"/>
      <c r="CA51" s="61"/>
    </row>
    <row r="52" spans="2:79" ht="14.5">
      <c r="B52" s="389"/>
      <c r="C52" s="380"/>
      <c r="D52" s="378"/>
      <c r="E52" s="337"/>
      <c r="F52" s="340"/>
      <c r="G52" s="345"/>
      <c r="H52" s="346"/>
      <c r="I52" s="349"/>
      <c r="J52" s="169" t="s">
        <v>202</v>
      </c>
      <c r="K52" s="177" t="s">
        <v>203</v>
      </c>
      <c r="L52" s="178" t="s">
        <v>204</v>
      </c>
      <c r="M52" s="172">
        <v>2.5</v>
      </c>
      <c r="N52" s="182"/>
      <c r="O52" s="180"/>
      <c r="P52" s="180"/>
      <c r="Q52" s="180"/>
      <c r="R52" s="181"/>
      <c r="S52" s="179">
        <v>2.5</v>
      </c>
      <c r="T52" s="180"/>
      <c r="U52" s="180">
        <f t="shared" si="23"/>
        <v>2.5</v>
      </c>
      <c r="V52" s="180">
        <v>1.25</v>
      </c>
      <c r="W52" s="181">
        <v>1</v>
      </c>
      <c r="X52" s="182"/>
      <c r="Y52" s="180"/>
      <c r="Z52" s="180"/>
      <c r="AA52" s="180"/>
      <c r="AB52" s="181"/>
      <c r="AC52" s="182"/>
      <c r="AD52" s="180"/>
      <c r="AE52" s="180"/>
      <c r="AF52" s="180"/>
      <c r="AG52" s="181"/>
      <c r="AH52" s="182"/>
      <c r="AI52" s="180"/>
      <c r="AJ52" s="180" t="s">
        <v>205</v>
      </c>
      <c r="AK52" s="181"/>
      <c r="AL52" s="207"/>
      <c r="AM52" s="182"/>
      <c r="AN52" s="440">
        <v>0.15</v>
      </c>
      <c r="AO52" s="441"/>
      <c r="AP52" s="181"/>
      <c r="AQ52" s="56">
        <f t="shared" si="18"/>
        <v>3.75</v>
      </c>
      <c r="AR52" s="55">
        <f t="shared" si="19"/>
        <v>6.25</v>
      </c>
      <c r="AS52" s="56">
        <f t="shared" si="20"/>
        <v>0</v>
      </c>
      <c r="AT52" s="375"/>
      <c r="AU52" s="57"/>
      <c r="AV52" s="321">
        <v>0</v>
      </c>
      <c r="AW52" s="321"/>
      <c r="AX52" s="321"/>
      <c r="AY52" s="321"/>
      <c r="AZ52" s="321"/>
      <c r="BA52" s="321"/>
      <c r="BB52" s="321"/>
      <c r="BC52" s="324">
        <f>AV52*1.5</f>
        <v>0</v>
      </c>
      <c r="BD52" s="324">
        <f>AV52+BC52</f>
        <v>0</v>
      </c>
      <c r="BE52" s="321">
        <f>ROUND(BD52/30,0)</f>
        <v>0</v>
      </c>
      <c r="BF52" s="318"/>
      <c r="BG52" s="58" t="s">
        <v>72</v>
      </c>
      <c r="BH52" s="59" t="s">
        <v>71</v>
      </c>
      <c r="BI52" s="51" t="s">
        <v>71</v>
      </c>
      <c r="BJ52" s="59"/>
      <c r="BK52" s="60"/>
      <c r="BL52" s="61"/>
      <c r="BM52" s="62" t="s">
        <v>72</v>
      </c>
      <c r="BN52" s="59" t="s">
        <v>72</v>
      </c>
      <c r="BO52" s="59"/>
      <c r="BP52" s="60"/>
      <c r="BQ52" s="61"/>
      <c r="BR52" s="62" t="s">
        <v>72</v>
      </c>
      <c r="BS52" s="59" t="s">
        <v>72</v>
      </c>
      <c r="BT52" s="59"/>
      <c r="BU52" s="60"/>
      <c r="BV52" s="61"/>
      <c r="BW52" s="62" t="s">
        <v>72</v>
      </c>
      <c r="BX52" s="59" t="s">
        <v>72</v>
      </c>
      <c r="BY52" s="59"/>
      <c r="BZ52" s="60"/>
      <c r="CA52" s="61"/>
    </row>
    <row r="53" spans="2:79" ht="14.5">
      <c r="B53" s="389"/>
      <c r="C53" s="380"/>
      <c r="D53" s="378"/>
      <c r="E53" s="183"/>
      <c r="F53" s="183"/>
      <c r="G53" s="203"/>
      <c r="H53" s="203"/>
      <c r="I53" s="204"/>
      <c r="J53" s="184"/>
      <c r="K53" s="185"/>
      <c r="L53" s="186" t="s">
        <v>206</v>
      </c>
      <c r="M53" s="187">
        <v>112</v>
      </c>
      <c r="N53" s="188"/>
      <c r="O53" s="185"/>
      <c r="P53" s="185"/>
      <c r="Q53" s="185"/>
      <c r="R53" s="189"/>
      <c r="S53" s="188"/>
      <c r="T53" s="185"/>
      <c r="U53" s="185"/>
      <c r="V53" s="185"/>
      <c r="W53" s="189"/>
      <c r="X53" s="188"/>
      <c r="Y53" s="185"/>
      <c r="Z53" s="185"/>
      <c r="AA53" s="185"/>
      <c r="AB53" s="189"/>
      <c r="AC53" s="188"/>
      <c r="AD53" s="185"/>
      <c r="AE53" s="185"/>
      <c r="AF53" s="185"/>
      <c r="AG53" s="189"/>
      <c r="AH53" s="188"/>
      <c r="AI53" s="185"/>
      <c r="AJ53" s="185"/>
      <c r="AK53" s="189"/>
      <c r="AL53" s="208"/>
      <c r="AM53" s="188"/>
      <c r="AN53" s="442"/>
      <c r="AO53" s="442"/>
      <c r="AP53" s="189"/>
      <c r="AQ53" s="56">
        <f t="shared" si="18"/>
        <v>168</v>
      </c>
      <c r="AR53" s="55">
        <f t="shared" si="19"/>
        <v>280</v>
      </c>
      <c r="AS53" s="56">
        <f t="shared" si="20"/>
        <v>9</v>
      </c>
      <c r="AT53" s="375"/>
      <c r="AU53" s="57"/>
      <c r="AV53" s="322"/>
      <c r="AW53" s="322"/>
      <c r="AX53" s="322"/>
      <c r="AY53" s="322"/>
      <c r="AZ53" s="322"/>
      <c r="BA53" s="322"/>
      <c r="BB53" s="322"/>
      <c r="BC53" s="325"/>
      <c r="BD53" s="325"/>
      <c r="BE53" s="322"/>
      <c r="BF53" s="319"/>
      <c r="BG53" s="58" t="s">
        <v>72</v>
      </c>
      <c r="BH53" s="59" t="s">
        <v>71</v>
      </c>
      <c r="BI53" s="51" t="s">
        <v>71</v>
      </c>
      <c r="BJ53" s="59"/>
      <c r="BK53" s="60"/>
      <c r="BL53" s="61"/>
      <c r="BM53" s="62" t="s">
        <v>72</v>
      </c>
      <c r="BN53" s="59" t="s">
        <v>72</v>
      </c>
      <c r="BO53" s="59"/>
      <c r="BP53" s="60"/>
      <c r="BQ53" s="61"/>
      <c r="BR53" s="62" t="s">
        <v>72</v>
      </c>
      <c r="BS53" s="59" t="s">
        <v>72</v>
      </c>
      <c r="BT53" s="59"/>
      <c r="BU53" s="60"/>
      <c r="BV53" s="61"/>
      <c r="BW53" s="62" t="s">
        <v>72</v>
      </c>
      <c r="BX53" s="59" t="s">
        <v>72</v>
      </c>
      <c r="BY53" s="59"/>
      <c r="BZ53" s="60"/>
      <c r="CA53" s="61"/>
    </row>
    <row r="54" spans="2:79" ht="15" customHeight="1">
      <c r="B54" s="389"/>
      <c r="C54" s="380"/>
      <c r="D54" s="334" t="s">
        <v>94</v>
      </c>
      <c r="E54" s="336" t="s">
        <v>207</v>
      </c>
      <c r="F54" s="338" t="s">
        <v>208</v>
      </c>
      <c r="G54" s="341" t="s">
        <v>209</v>
      </c>
      <c r="H54" s="342"/>
      <c r="I54" s="347" t="s">
        <v>101</v>
      </c>
      <c r="J54" s="169" t="s">
        <v>210</v>
      </c>
      <c r="K54" s="170" t="s">
        <v>211</v>
      </c>
      <c r="L54" s="171" t="s">
        <v>86</v>
      </c>
      <c r="M54" s="172">
        <v>35.25</v>
      </c>
      <c r="N54" s="173">
        <v>16.25</v>
      </c>
      <c r="O54" s="174"/>
      <c r="P54" s="174">
        <f>N54</f>
        <v>16.25</v>
      </c>
      <c r="Q54" s="174">
        <v>1.25</v>
      </c>
      <c r="R54" s="175">
        <v>1</v>
      </c>
      <c r="S54" s="173">
        <v>2.5</v>
      </c>
      <c r="T54" s="174"/>
      <c r="U54" s="174">
        <f>S54</f>
        <v>2.5</v>
      </c>
      <c r="V54" s="174">
        <v>1.25</v>
      </c>
      <c r="W54" s="175">
        <v>1</v>
      </c>
      <c r="X54" s="173">
        <v>16.5</v>
      </c>
      <c r="Y54" s="174"/>
      <c r="Z54" s="174">
        <f>X54</f>
        <v>16.5</v>
      </c>
      <c r="AA54" s="174">
        <v>2</v>
      </c>
      <c r="AB54" s="175">
        <v>2.75</v>
      </c>
      <c r="AC54" s="176"/>
      <c r="AD54" s="174"/>
      <c r="AE54" s="174"/>
      <c r="AF54" s="174"/>
      <c r="AG54" s="175"/>
      <c r="AH54" s="176"/>
      <c r="AI54" s="170">
        <v>2</v>
      </c>
      <c r="AJ54" s="174" t="s">
        <v>69</v>
      </c>
      <c r="AK54" s="175" t="s">
        <v>69</v>
      </c>
      <c r="AL54" s="206"/>
      <c r="AM54" s="176"/>
      <c r="AN54" s="439">
        <v>0.15</v>
      </c>
      <c r="AO54" s="439">
        <v>0.15</v>
      </c>
      <c r="AP54" s="175"/>
      <c r="AQ54" s="56">
        <f t="shared" ref="AQ54:AQ62" si="24">M54*1.5</f>
        <v>52.875</v>
      </c>
      <c r="AR54" s="55">
        <f t="shared" ref="AR54:AR62" si="25">M54+AQ54</f>
        <v>88.125</v>
      </c>
      <c r="AS54" s="56">
        <f t="shared" ref="AS54:AS62" si="26">ROUND(AR54/30,0)</f>
        <v>3</v>
      </c>
      <c r="AT54" s="384"/>
      <c r="AU54" s="48"/>
      <c r="AV54" s="364">
        <v>0</v>
      </c>
      <c r="AW54" s="364"/>
      <c r="AX54" s="364"/>
      <c r="AY54" s="364"/>
      <c r="AZ54" s="364"/>
      <c r="BA54" s="364"/>
      <c r="BB54" s="364"/>
      <c r="BC54" s="324">
        <f>AV54*1.5</f>
        <v>0</v>
      </c>
      <c r="BD54" s="324">
        <f>AV54+BC54</f>
        <v>0</v>
      </c>
      <c r="BE54" s="321">
        <f>ROUND(BD54/30,0)</f>
        <v>0</v>
      </c>
      <c r="BF54" s="318"/>
      <c r="BG54" s="58" t="s">
        <v>72</v>
      </c>
      <c r="BH54" s="59" t="s">
        <v>71</v>
      </c>
      <c r="BI54" s="51" t="s">
        <v>71</v>
      </c>
      <c r="BJ54" s="59"/>
      <c r="BK54" s="60"/>
      <c r="BL54" s="61"/>
      <c r="BM54" s="62" t="s">
        <v>72</v>
      </c>
      <c r="BN54" s="59" t="s">
        <v>72</v>
      </c>
      <c r="BO54" s="59"/>
      <c r="BP54" s="60"/>
      <c r="BQ54" s="61"/>
      <c r="BR54" s="62" t="s">
        <v>72</v>
      </c>
      <c r="BS54" s="59" t="s">
        <v>72</v>
      </c>
      <c r="BT54" s="59"/>
      <c r="BU54" s="60"/>
      <c r="BV54" s="61"/>
      <c r="BW54" s="62" t="s">
        <v>72</v>
      </c>
      <c r="BX54" s="59" t="s">
        <v>72</v>
      </c>
      <c r="BY54" s="59"/>
      <c r="BZ54" s="60"/>
      <c r="CA54" s="61"/>
    </row>
    <row r="55" spans="2:79" ht="14.5">
      <c r="B55" s="389"/>
      <c r="C55" s="380"/>
      <c r="D55" s="335"/>
      <c r="E55" s="337"/>
      <c r="F55" s="339"/>
      <c r="G55" s="343"/>
      <c r="H55" s="344"/>
      <c r="I55" s="348"/>
      <c r="J55" s="169" t="s">
        <v>212</v>
      </c>
      <c r="K55" s="170" t="s">
        <v>213</v>
      </c>
      <c r="L55" s="171" t="s">
        <v>101</v>
      </c>
      <c r="M55" s="172">
        <v>23</v>
      </c>
      <c r="N55" s="173">
        <v>15</v>
      </c>
      <c r="O55" s="174"/>
      <c r="P55" s="174">
        <f t="shared" ref="P55:P61" si="27">N55</f>
        <v>15</v>
      </c>
      <c r="Q55" s="174">
        <v>1.25</v>
      </c>
      <c r="R55" s="175">
        <v>1</v>
      </c>
      <c r="S55" s="173">
        <v>2.5</v>
      </c>
      <c r="T55" s="174"/>
      <c r="U55" s="174">
        <f>S55</f>
        <v>2.5</v>
      </c>
      <c r="V55" s="174">
        <v>1.25</v>
      </c>
      <c r="W55" s="175">
        <v>1</v>
      </c>
      <c r="X55" s="173">
        <v>5.5</v>
      </c>
      <c r="Y55" s="174"/>
      <c r="Z55" s="174">
        <f>X55</f>
        <v>5.5</v>
      </c>
      <c r="AA55" s="174">
        <v>2</v>
      </c>
      <c r="AB55" s="175">
        <v>2.75</v>
      </c>
      <c r="AC55" s="176"/>
      <c r="AD55" s="174"/>
      <c r="AE55" s="174"/>
      <c r="AF55" s="174"/>
      <c r="AG55" s="175"/>
      <c r="AH55" s="176"/>
      <c r="AI55" s="170">
        <v>2</v>
      </c>
      <c r="AJ55" s="174" t="s">
        <v>69</v>
      </c>
      <c r="AK55" s="175" t="s">
        <v>102</v>
      </c>
      <c r="AL55" s="206"/>
      <c r="AM55" s="176"/>
      <c r="AN55" s="439">
        <f>0.1</f>
        <v>0.1</v>
      </c>
      <c r="AO55" s="439">
        <f>0.2/2</f>
        <v>0.1</v>
      </c>
      <c r="AP55" s="175"/>
      <c r="AQ55" s="56">
        <f t="shared" si="24"/>
        <v>34.5</v>
      </c>
      <c r="AR55" s="55">
        <f t="shared" si="25"/>
        <v>57.5</v>
      </c>
      <c r="AS55" s="56">
        <f t="shared" si="26"/>
        <v>2</v>
      </c>
      <c r="AT55" s="375"/>
      <c r="AU55" s="57"/>
      <c r="AV55" s="322"/>
      <c r="AW55" s="322"/>
      <c r="AX55" s="322"/>
      <c r="AY55" s="322"/>
      <c r="AZ55" s="322"/>
      <c r="BA55" s="322"/>
      <c r="BB55" s="322"/>
      <c r="BC55" s="325"/>
      <c r="BD55" s="325"/>
      <c r="BE55" s="322"/>
      <c r="BF55" s="319"/>
      <c r="BG55" s="58" t="s">
        <v>72</v>
      </c>
      <c r="BH55" s="59" t="s">
        <v>71</v>
      </c>
      <c r="BI55" s="51" t="s">
        <v>71</v>
      </c>
      <c r="BJ55" s="59"/>
      <c r="BK55" s="60"/>
      <c r="BL55" s="61"/>
      <c r="BM55" s="62" t="s">
        <v>72</v>
      </c>
      <c r="BN55" s="59" t="s">
        <v>72</v>
      </c>
      <c r="BO55" s="59"/>
      <c r="BP55" s="60"/>
      <c r="BQ55" s="61"/>
      <c r="BR55" s="62" t="s">
        <v>72</v>
      </c>
      <c r="BS55" s="59" t="s">
        <v>72</v>
      </c>
      <c r="BT55" s="59"/>
      <c r="BU55" s="60"/>
      <c r="BV55" s="61"/>
      <c r="BW55" s="62" t="s">
        <v>72</v>
      </c>
      <c r="BX55" s="59" t="s">
        <v>72</v>
      </c>
      <c r="BY55" s="59"/>
      <c r="BZ55" s="60"/>
      <c r="CA55" s="61"/>
    </row>
    <row r="56" spans="2:79" ht="14.5">
      <c r="B56" s="389"/>
      <c r="C56" s="380"/>
      <c r="D56" s="335"/>
      <c r="E56" s="337"/>
      <c r="F56" s="339"/>
      <c r="G56" s="343"/>
      <c r="H56" s="344"/>
      <c r="I56" s="348"/>
      <c r="J56" s="169" t="s">
        <v>214</v>
      </c>
      <c r="K56" s="170" t="s">
        <v>215</v>
      </c>
      <c r="L56" s="171" t="s">
        <v>101</v>
      </c>
      <c r="M56" s="172">
        <v>16.25</v>
      </c>
      <c r="N56" s="176"/>
      <c r="O56" s="174"/>
      <c r="P56" s="174"/>
      <c r="Q56" s="174"/>
      <c r="R56" s="175"/>
      <c r="S56" s="173">
        <v>2.5</v>
      </c>
      <c r="T56" s="174"/>
      <c r="U56" s="174">
        <f t="shared" ref="U56:U57" si="28">S56</f>
        <v>2.5</v>
      </c>
      <c r="V56" s="174">
        <v>1.25</v>
      </c>
      <c r="W56" s="175">
        <v>1</v>
      </c>
      <c r="X56" s="173">
        <v>13.75</v>
      </c>
      <c r="Y56" s="174"/>
      <c r="Z56" s="174">
        <f t="shared" ref="Z56:Z60" si="29">X56</f>
        <v>13.75</v>
      </c>
      <c r="AA56" s="174">
        <v>2</v>
      </c>
      <c r="AB56" s="175">
        <v>2.75</v>
      </c>
      <c r="AC56" s="176"/>
      <c r="AD56" s="174"/>
      <c r="AE56" s="174"/>
      <c r="AF56" s="174"/>
      <c r="AG56" s="175"/>
      <c r="AH56" s="176"/>
      <c r="AI56" s="174"/>
      <c r="AJ56" s="174" t="s">
        <v>216</v>
      </c>
      <c r="AK56" s="175"/>
      <c r="AL56" s="206"/>
      <c r="AM56" s="176"/>
      <c r="AN56" s="439">
        <v>0.2</v>
      </c>
      <c r="AO56" s="439"/>
      <c r="AP56" s="175"/>
      <c r="AQ56" s="56">
        <f t="shared" si="24"/>
        <v>24.375</v>
      </c>
      <c r="AR56" s="55">
        <f t="shared" si="25"/>
        <v>40.625</v>
      </c>
      <c r="AS56" s="56">
        <f t="shared" si="26"/>
        <v>1</v>
      </c>
      <c r="AT56" s="375"/>
      <c r="AU56" s="57"/>
      <c r="AV56" s="323"/>
      <c r="AW56" s="323"/>
      <c r="AX56" s="323"/>
      <c r="AY56" s="323"/>
      <c r="AZ56" s="323"/>
      <c r="BA56" s="323"/>
      <c r="BB56" s="323"/>
      <c r="BC56" s="326"/>
      <c r="BD56" s="326"/>
      <c r="BE56" s="323"/>
      <c r="BF56" s="320"/>
      <c r="BG56" s="58" t="s">
        <v>72</v>
      </c>
      <c r="BH56" s="59" t="s">
        <v>71</v>
      </c>
      <c r="BI56" s="51" t="s">
        <v>71</v>
      </c>
      <c r="BJ56" s="59"/>
      <c r="BK56" s="60"/>
      <c r="BL56" s="61"/>
      <c r="BM56" s="62" t="s">
        <v>72</v>
      </c>
      <c r="BN56" s="59" t="s">
        <v>72</v>
      </c>
      <c r="BO56" s="59"/>
      <c r="BP56" s="60"/>
      <c r="BQ56" s="61"/>
      <c r="BR56" s="62" t="s">
        <v>72</v>
      </c>
      <c r="BS56" s="59" t="s">
        <v>72</v>
      </c>
      <c r="BT56" s="59"/>
      <c r="BU56" s="60"/>
      <c r="BV56" s="61"/>
      <c r="BW56" s="62" t="s">
        <v>72</v>
      </c>
      <c r="BX56" s="59" t="s">
        <v>72</v>
      </c>
      <c r="BY56" s="59"/>
      <c r="BZ56" s="60"/>
      <c r="CA56" s="61"/>
    </row>
    <row r="57" spans="2:79" ht="14.5">
      <c r="B57" s="389"/>
      <c r="C57" s="380"/>
      <c r="D57" s="335"/>
      <c r="E57" s="337"/>
      <c r="F57" s="339"/>
      <c r="G57" s="343"/>
      <c r="H57" s="344"/>
      <c r="I57" s="348"/>
      <c r="J57" s="169" t="s">
        <v>217</v>
      </c>
      <c r="K57" s="177" t="s">
        <v>218</v>
      </c>
      <c r="L57" s="178" t="s">
        <v>219</v>
      </c>
      <c r="M57" s="172">
        <v>13.75</v>
      </c>
      <c r="N57" s="173">
        <v>10</v>
      </c>
      <c r="O57" s="174"/>
      <c r="P57" s="174">
        <f t="shared" si="27"/>
        <v>10</v>
      </c>
      <c r="Q57" s="174">
        <v>1.25</v>
      </c>
      <c r="R57" s="175">
        <v>1</v>
      </c>
      <c r="S57" s="173">
        <v>3.75</v>
      </c>
      <c r="T57" s="174"/>
      <c r="U57" s="174">
        <f t="shared" si="28"/>
        <v>3.75</v>
      </c>
      <c r="V57" s="174">
        <v>1.25</v>
      </c>
      <c r="W57" s="175">
        <v>1</v>
      </c>
      <c r="X57" s="176"/>
      <c r="Y57" s="174"/>
      <c r="Z57" s="174"/>
      <c r="AA57" s="174"/>
      <c r="AB57" s="175"/>
      <c r="AC57" s="176"/>
      <c r="AD57" s="174"/>
      <c r="AE57" s="174"/>
      <c r="AF57" s="174"/>
      <c r="AG57" s="175"/>
      <c r="AH57" s="176"/>
      <c r="AI57" s="170">
        <v>1.25</v>
      </c>
      <c r="AJ57" s="174" t="s">
        <v>69</v>
      </c>
      <c r="AK57" s="175"/>
      <c r="AL57" s="206"/>
      <c r="AM57" s="176"/>
      <c r="AN57" s="439">
        <v>0.15</v>
      </c>
      <c r="AO57" s="439"/>
      <c r="AP57" s="175"/>
      <c r="AQ57" s="56">
        <f t="shared" si="24"/>
        <v>20.625</v>
      </c>
      <c r="AR57" s="55">
        <f t="shared" si="25"/>
        <v>34.375</v>
      </c>
      <c r="AS57" s="56">
        <f t="shared" si="26"/>
        <v>1</v>
      </c>
      <c r="AT57" s="375"/>
      <c r="AU57" s="57"/>
      <c r="AV57" s="321">
        <v>0</v>
      </c>
      <c r="AW57" s="321"/>
      <c r="AX57" s="321"/>
      <c r="AY57" s="321"/>
      <c r="AZ57" s="321"/>
      <c r="BA57" s="321"/>
      <c r="BB57" s="321"/>
      <c r="BC57" s="324">
        <f>AV57*1.5</f>
        <v>0</v>
      </c>
      <c r="BD57" s="324">
        <f>AV57+BC57</f>
        <v>0</v>
      </c>
      <c r="BE57" s="321">
        <f>ROUND(BD57/30,0)</f>
        <v>0</v>
      </c>
      <c r="BF57" s="318"/>
      <c r="BG57" s="58" t="s">
        <v>72</v>
      </c>
      <c r="BH57" s="59" t="s">
        <v>71</v>
      </c>
      <c r="BI57" s="51" t="s">
        <v>71</v>
      </c>
      <c r="BJ57" s="59"/>
      <c r="BK57" s="60"/>
      <c r="BL57" s="61"/>
      <c r="BM57" s="62" t="s">
        <v>72</v>
      </c>
      <c r="BN57" s="59" t="s">
        <v>72</v>
      </c>
      <c r="BO57" s="59"/>
      <c r="BP57" s="60"/>
      <c r="BQ57" s="61"/>
      <c r="BR57" s="62" t="s">
        <v>72</v>
      </c>
      <c r="BS57" s="59" t="s">
        <v>72</v>
      </c>
      <c r="BT57" s="59"/>
      <c r="BU57" s="60"/>
      <c r="BV57" s="61"/>
      <c r="BW57" s="62" t="s">
        <v>72</v>
      </c>
      <c r="BX57" s="59" t="s">
        <v>72</v>
      </c>
      <c r="BY57" s="59"/>
      <c r="BZ57" s="60"/>
      <c r="CA57" s="61"/>
    </row>
    <row r="58" spans="2:79" ht="14.5">
      <c r="B58" s="389"/>
      <c r="C58" s="380"/>
      <c r="D58" s="335"/>
      <c r="E58" s="337"/>
      <c r="F58" s="340"/>
      <c r="G58" s="345"/>
      <c r="H58" s="346"/>
      <c r="I58" s="349"/>
      <c r="J58" s="169" t="s">
        <v>220</v>
      </c>
      <c r="K58" s="177" t="s">
        <v>221</v>
      </c>
      <c r="L58" s="178" t="s">
        <v>89</v>
      </c>
      <c r="M58" s="172">
        <v>13</v>
      </c>
      <c r="N58" s="173">
        <v>7.5</v>
      </c>
      <c r="O58" s="174"/>
      <c r="P58" s="174">
        <f t="shared" si="27"/>
        <v>7.5</v>
      </c>
      <c r="Q58" s="174">
        <v>1.25</v>
      </c>
      <c r="R58" s="175">
        <v>1</v>
      </c>
      <c r="S58" s="176"/>
      <c r="T58" s="174"/>
      <c r="U58" s="174"/>
      <c r="V58" s="174"/>
      <c r="W58" s="175"/>
      <c r="X58" s="173">
        <v>5.5</v>
      </c>
      <c r="Y58" s="174"/>
      <c r="Z58" s="174">
        <f t="shared" si="29"/>
        <v>5.5</v>
      </c>
      <c r="AA58" s="174">
        <v>2</v>
      </c>
      <c r="AB58" s="175">
        <v>2.75</v>
      </c>
      <c r="AC58" s="176"/>
      <c r="AD58" s="174"/>
      <c r="AE58" s="174"/>
      <c r="AF58" s="174"/>
      <c r="AG58" s="175"/>
      <c r="AH58" s="176"/>
      <c r="AI58" s="170">
        <v>1.25</v>
      </c>
      <c r="AJ58" s="174" t="s">
        <v>69</v>
      </c>
      <c r="AK58" s="175"/>
      <c r="AL58" s="206"/>
      <c r="AM58" s="176"/>
      <c r="AN58" s="439">
        <v>0.15</v>
      </c>
      <c r="AO58" s="439"/>
      <c r="AP58" s="175"/>
      <c r="AQ58" s="56">
        <f t="shared" si="24"/>
        <v>19.5</v>
      </c>
      <c r="AR58" s="55">
        <f t="shared" si="25"/>
        <v>32.5</v>
      </c>
      <c r="AS58" s="56">
        <f t="shared" si="26"/>
        <v>1</v>
      </c>
      <c r="AT58" s="375"/>
      <c r="AU58" s="57"/>
      <c r="AV58" s="322"/>
      <c r="AW58" s="322"/>
      <c r="AX58" s="322"/>
      <c r="AY58" s="322"/>
      <c r="AZ58" s="322"/>
      <c r="BA58" s="322"/>
      <c r="BB58" s="322"/>
      <c r="BC58" s="325"/>
      <c r="BD58" s="325"/>
      <c r="BE58" s="322"/>
      <c r="BF58" s="319"/>
      <c r="BG58" s="58" t="s">
        <v>72</v>
      </c>
      <c r="BH58" s="59" t="s">
        <v>71</v>
      </c>
      <c r="BI58" s="51" t="s">
        <v>71</v>
      </c>
      <c r="BJ58" s="59"/>
      <c r="BK58" s="60"/>
      <c r="BL58" s="61"/>
      <c r="BM58" s="62" t="s">
        <v>72</v>
      </c>
      <c r="BN58" s="59" t="s">
        <v>72</v>
      </c>
      <c r="BO58" s="59"/>
      <c r="BP58" s="60"/>
      <c r="BQ58" s="61"/>
      <c r="BR58" s="62" t="s">
        <v>72</v>
      </c>
      <c r="BS58" s="59" t="s">
        <v>72</v>
      </c>
      <c r="BT58" s="59"/>
      <c r="BU58" s="60"/>
      <c r="BV58" s="61"/>
      <c r="BW58" s="62" t="s">
        <v>72</v>
      </c>
      <c r="BX58" s="59" t="s">
        <v>72</v>
      </c>
      <c r="BY58" s="59"/>
      <c r="BZ58" s="60"/>
      <c r="CA58" s="61"/>
    </row>
    <row r="59" spans="2:79" ht="14.5">
      <c r="B59" s="389"/>
      <c r="C59" s="380"/>
      <c r="D59" s="335"/>
      <c r="E59" s="337"/>
      <c r="F59" s="350" t="s">
        <v>222</v>
      </c>
      <c r="G59" s="351" t="s">
        <v>223</v>
      </c>
      <c r="H59" s="352"/>
      <c r="I59" s="353" t="s">
        <v>107</v>
      </c>
      <c r="J59" s="169" t="s">
        <v>224</v>
      </c>
      <c r="K59" s="177" t="s">
        <v>225</v>
      </c>
      <c r="L59" s="178" t="s">
        <v>107</v>
      </c>
      <c r="M59" s="172">
        <v>18.75</v>
      </c>
      <c r="N59" s="173">
        <v>5</v>
      </c>
      <c r="O59" s="174"/>
      <c r="P59" s="174">
        <f t="shared" si="27"/>
        <v>5</v>
      </c>
      <c r="Q59" s="174">
        <v>1.25</v>
      </c>
      <c r="R59" s="175">
        <v>1</v>
      </c>
      <c r="S59" s="176"/>
      <c r="T59" s="174"/>
      <c r="U59" s="174"/>
      <c r="V59" s="174"/>
      <c r="W59" s="175"/>
      <c r="X59" s="173">
        <v>13.75</v>
      </c>
      <c r="Y59" s="174"/>
      <c r="Z59" s="174">
        <f t="shared" si="29"/>
        <v>13.75</v>
      </c>
      <c r="AA59" s="174">
        <v>2</v>
      </c>
      <c r="AB59" s="175">
        <v>2.75</v>
      </c>
      <c r="AC59" s="176"/>
      <c r="AD59" s="174"/>
      <c r="AE59" s="174"/>
      <c r="AF59" s="174"/>
      <c r="AG59" s="175"/>
      <c r="AH59" s="176"/>
      <c r="AI59" s="174"/>
      <c r="AJ59" s="174" t="s">
        <v>75</v>
      </c>
      <c r="AK59" s="175"/>
      <c r="AL59" s="206"/>
      <c r="AM59" s="176"/>
      <c r="AN59" s="439">
        <v>0.33</v>
      </c>
      <c r="AO59" s="439"/>
      <c r="AP59" s="175"/>
      <c r="AQ59" s="56">
        <f t="shared" si="24"/>
        <v>28.125</v>
      </c>
      <c r="AR59" s="55">
        <f t="shared" si="25"/>
        <v>46.875</v>
      </c>
      <c r="AS59" s="56">
        <f t="shared" si="26"/>
        <v>2</v>
      </c>
      <c r="AT59" s="375"/>
      <c r="AU59" s="57"/>
      <c r="AV59" s="323"/>
      <c r="AW59" s="323"/>
      <c r="AX59" s="323"/>
      <c r="AY59" s="323"/>
      <c r="AZ59" s="323"/>
      <c r="BA59" s="323"/>
      <c r="BB59" s="323"/>
      <c r="BC59" s="326"/>
      <c r="BD59" s="326"/>
      <c r="BE59" s="323"/>
      <c r="BF59" s="320"/>
      <c r="BG59" s="58" t="s">
        <v>72</v>
      </c>
      <c r="BH59" s="59" t="s">
        <v>71</v>
      </c>
      <c r="BI59" s="51" t="s">
        <v>71</v>
      </c>
      <c r="BJ59" s="59"/>
      <c r="BK59" s="60"/>
      <c r="BL59" s="61"/>
      <c r="BM59" s="62" t="s">
        <v>72</v>
      </c>
      <c r="BN59" s="59" t="s">
        <v>72</v>
      </c>
      <c r="BO59" s="59"/>
      <c r="BP59" s="60"/>
      <c r="BQ59" s="61"/>
      <c r="BR59" s="62" t="s">
        <v>72</v>
      </c>
      <c r="BS59" s="59" t="s">
        <v>72</v>
      </c>
      <c r="BT59" s="59"/>
      <c r="BU59" s="60"/>
      <c r="BV59" s="61"/>
      <c r="BW59" s="62" t="s">
        <v>72</v>
      </c>
      <c r="BX59" s="59" t="s">
        <v>72</v>
      </c>
      <c r="BY59" s="59"/>
      <c r="BZ59" s="60"/>
      <c r="CA59" s="61"/>
    </row>
    <row r="60" spans="2:79" ht="14.5">
      <c r="B60" s="389"/>
      <c r="C60" s="380"/>
      <c r="D60" s="335"/>
      <c r="E60" s="337"/>
      <c r="F60" s="339"/>
      <c r="G60" s="343"/>
      <c r="H60" s="344"/>
      <c r="I60" s="348"/>
      <c r="J60" s="169" t="s">
        <v>226</v>
      </c>
      <c r="K60" s="177" t="s">
        <v>227</v>
      </c>
      <c r="L60" s="178" t="s">
        <v>98</v>
      </c>
      <c r="M60" s="172">
        <v>22.75</v>
      </c>
      <c r="N60" s="173">
        <v>6.25</v>
      </c>
      <c r="O60" s="174"/>
      <c r="P60" s="174">
        <f t="shared" si="27"/>
        <v>6.25</v>
      </c>
      <c r="Q60" s="174">
        <v>1.25</v>
      </c>
      <c r="R60" s="175">
        <v>1</v>
      </c>
      <c r="S60" s="176"/>
      <c r="T60" s="174"/>
      <c r="U60" s="174"/>
      <c r="V60" s="174"/>
      <c r="W60" s="175"/>
      <c r="X60" s="173">
        <v>16.5</v>
      </c>
      <c r="Y60" s="174"/>
      <c r="Z60" s="174">
        <f t="shared" si="29"/>
        <v>16.5</v>
      </c>
      <c r="AA60" s="174">
        <v>2</v>
      </c>
      <c r="AB60" s="175">
        <v>2.75</v>
      </c>
      <c r="AC60" s="176"/>
      <c r="AD60" s="174"/>
      <c r="AE60" s="174"/>
      <c r="AF60" s="174"/>
      <c r="AG60" s="175"/>
      <c r="AH60" s="176"/>
      <c r="AI60" s="174"/>
      <c r="AJ60" s="174" t="s">
        <v>27</v>
      </c>
      <c r="AK60" s="175" t="s">
        <v>102</v>
      </c>
      <c r="AL60" s="206"/>
      <c r="AM60" s="176"/>
      <c r="AN60" s="439">
        <f>0.33/2</f>
        <v>0.16500000000000001</v>
      </c>
      <c r="AO60" s="439">
        <f>0.33/2</f>
        <v>0.16500000000000001</v>
      </c>
      <c r="AP60" s="175"/>
      <c r="AQ60" s="56">
        <f t="shared" si="24"/>
        <v>34.125</v>
      </c>
      <c r="AR60" s="55">
        <f t="shared" si="25"/>
        <v>56.875</v>
      </c>
      <c r="AS60" s="56">
        <f t="shared" si="26"/>
        <v>2</v>
      </c>
      <c r="AT60" s="375"/>
      <c r="AU60" s="57"/>
      <c r="AV60" s="321">
        <v>0</v>
      </c>
      <c r="AW60" s="321"/>
      <c r="AX60" s="321"/>
      <c r="AY60" s="321"/>
      <c r="AZ60" s="321"/>
      <c r="BA60" s="321"/>
      <c r="BB60" s="321"/>
      <c r="BC60" s="324">
        <f>AV60*1.5</f>
        <v>0</v>
      </c>
      <c r="BD60" s="324">
        <f>AV60+BC60</f>
        <v>0</v>
      </c>
      <c r="BE60" s="321">
        <f>ROUND(BD60/30,0)</f>
        <v>0</v>
      </c>
      <c r="BF60" s="318"/>
      <c r="BG60" s="58" t="s">
        <v>72</v>
      </c>
      <c r="BH60" s="59" t="s">
        <v>71</v>
      </c>
      <c r="BI60" s="51" t="s">
        <v>71</v>
      </c>
      <c r="BJ60" s="59"/>
      <c r="BK60" s="60"/>
      <c r="BL60" s="61"/>
      <c r="BM60" s="62" t="s">
        <v>72</v>
      </c>
      <c r="BN60" s="59" t="s">
        <v>72</v>
      </c>
      <c r="BO60" s="59"/>
      <c r="BP60" s="60"/>
      <c r="BQ60" s="61"/>
      <c r="BR60" s="62" t="s">
        <v>72</v>
      </c>
      <c r="BS60" s="59" t="s">
        <v>72</v>
      </c>
      <c r="BT60" s="59"/>
      <c r="BU60" s="60"/>
      <c r="BV60" s="61"/>
      <c r="BW60" s="62" t="s">
        <v>72</v>
      </c>
      <c r="BX60" s="59" t="s">
        <v>72</v>
      </c>
      <c r="BY60" s="59"/>
      <c r="BZ60" s="60"/>
      <c r="CA60" s="61"/>
    </row>
    <row r="61" spans="2:79" ht="14.5">
      <c r="B61" s="389"/>
      <c r="C61" s="380"/>
      <c r="D61" s="335"/>
      <c r="E61" s="337"/>
      <c r="F61" s="340"/>
      <c r="G61" s="345"/>
      <c r="H61" s="346"/>
      <c r="I61" s="349"/>
      <c r="J61" s="169" t="s">
        <v>228</v>
      </c>
      <c r="K61" s="177" t="s">
        <v>229</v>
      </c>
      <c r="L61" s="178" t="s">
        <v>68</v>
      </c>
      <c r="M61" s="172">
        <v>7.5</v>
      </c>
      <c r="N61" s="173">
        <v>7.5</v>
      </c>
      <c r="O61" s="174"/>
      <c r="P61" s="174">
        <f t="shared" si="27"/>
        <v>7.5</v>
      </c>
      <c r="Q61" s="174">
        <v>1.25</v>
      </c>
      <c r="R61" s="175">
        <v>1</v>
      </c>
      <c r="S61" s="176"/>
      <c r="T61" s="174"/>
      <c r="U61" s="174"/>
      <c r="V61" s="174"/>
      <c r="W61" s="175"/>
      <c r="X61" s="176"/>
      <c r="Y61" s="174"/>
      <c r="Z61" s="174"/>
      <c r="AA61" s="174"/>
      <c r="AB61" s="175"/>
      <c r="AC61" s="176"/>
      <c r="AD61" s="174"/>
      <c r="AE61" s="174"/>
      <c r="AF61" s="174"/>
      <c r="AG61" s="175"/>
      <c r="AH61" s="176"/>
      <c r="AI61" s="170">
        <v>1.25</v>
      </c>
      <c r="AJ61" s="174" t="s">
        <v>69</v>
      </c>
      <c r="AK61" s="175"/>
      <c r="AL61" s="206"/>
      <c r="AM61" s="176"/>
      <c r="AN61" s="439">
        <v>0.33</v>
      </c>
      <c r="AO61" s="439"/>
      <c r="AP61" s="175"/>
      <c r="AQ61" s="56">
        <f t="shared" si="24"/>
        <v>11.25</v>
      </c>
      <c r="AR61" s="55">
        <f t="shared" si="25"/>
        <v>18.75</v>
      </c>
      <c r="AS61" s="56">
        <f t="shared" si="26"/>
        <v>1</v>
      </c>
      <c r="AT61" s="375"/>
      <c r="AU61" s="57"/>
      <c r="AV61" s="322"/>
      <c r="AW61" s="322"/>
      <c r="AX61" s="322"/>
      <c r="AY61" s="322"/>
      <c r="AZ61" s="322"/>
      <c r="BA61" s="322"/>
      <c r="BB61" s="322"/>
      <c r="BC61" s="325"/>
      <c r="BD61" s="325"/>
      <c r="BE61" s="322"/>
      <c r="BF61" s="319"/>
      <c r="BG61" s="58" t="s">
        <v>72</v>
      </c>
      <c r="BH61" s="59" t="s">
        <v>71</v>
      </c>
      <c r="BI61" s="51" t="s">
        <v>71</v>
      </c>
      <c r="BJ61" s="59"/>
      <c r="BK61" s="60"/>
      <c r="BL61" s="61"/>
      <c r="BM61" s="62" t="s">
        <v>72</v>
      </c>
      <c r="BN61" s="59" t="s">
        <v>72</v>
      </c>
      <c r="BO61" s="59"/>
      <c r="BP61" s="60"/>
      <c r="BQ61" s="61"/>
      <c r="BR61" s="62" t="s">
        <v>72</v>
      </c>
      <c r="BS61" s="59" t="s">
        <v>72</v>
      </c>
      <c r="BT61" s="59"/>
      <c r="BU61" s="60"/>
      <c r="BV61" s="61"/>
      <c r="BW61" s="62" t="s">
        <v>72</v>
      </c>
      <c r="BX61" s="59" t="s">
        <v>72</v>
      </c>
      <c r="BY61" s="59"/>
      <c r="BZ61" s="60"/>
      <c r="CA61" s="61"/>
    </row>
    <row r="62" spans="2:79" ht="14.5">
      <c r="B62" s="389"/>
      <c r="C62" s="380"/>
      <c r="D62" s="335"/>
      <c r="E62" s="191"/>
      <c r="F62" s="192"/>
      <c r="G62" s="191"/>
      <c r="H62" s="191"/>
      <c r="I62" s="193"/>
      <c r="J62" s="194"/>
      <c r="K62" s="195"/>
      <c r="L62" s="196" t="s">
        <v>230</v>
      </c>
      <c r="M62" s="197">
        <v>150.25</v>
      </c>
      <c r="N62" s="198"/>
      <c r="O62" s="199"/>
      <c r="P62" s="199"/>
      <c r="Q62" s="199"/>
      <c r="R62" s="200"/>
      <c r="S62" s="198"/>
      <c r="T62" s="199"/>
      <c r="U62" s="199"/>
      <c r="V62" s="199"/>
      <c r="W62" s="200"/>
      <c r="X62" s="198"/>
      <c r="Y62" s="199"/>
      <c r="Z62" s="199"/>
      <c r="AA62" s="199"/>
      <c r="AB62" s="200"/>
      <c r="AC62" s="198"/>
      <c r="AD62" s="199"/>
      <c r="AE62" s="199"/>
      <c r="AF62" s="199"/>
      <c r="AG62" s="200"/>
      <c r="AH62" s="198"/>
      <c r="AI62" s="199"/>
      <c r="AJ62" s="199"/>
      <c r="AK62" s="200"/>
      <c r="AL62" s="209"/>
      <c r="AM62" s="198"/>
      <c r="AN62" s="199"/>
      <c r="AO62" s="199"/>
      <c r="AP62" s="200"/>
      <c r="AQ62" s="56">
        <f t="shared" si="24"/>
        <v>225.375</v>
      </c>
      <c r="AR62" s="55">
        <f t="shared" si="25"/>
        <v>375.625</v>
      </c>
      <c r="AS62" s="56">
        <f t="shared" si="26"/>
        <v>13</v>
      </c>
      <c r="AT62" s="375"/>
      <c r="AU62" s="57"/>
      <c r="AV62" s="323"/>
      <c r="AW62" s="323"/>
      <c r="AX62" s="323"/>
      <c r="AY62" s="323"/>
      <c r="AZ62" s="323"/>
      <c r="BA62" s="323"/>
      <c r="BB62" s="323"/>
      <c r="BC62" s="326"/>
      <c r="BD62" s="326"/>
      <c r="BE62" s="323"/>
      <c r="BF62" s="320"/>
      <c r="BG62" s="58" t="s">
        <v>72</v>
      </c>
      <c r="BH62" s="59" t="s">
        <v>71</v>
      </c>
      <c r="BI62" s="51" t="s">
        <v>71</v>
      </c>
      <c r="BJ62" s="59"/>
      <c r="BK62" s="60"/>
      <c r="BL62" s="61"/>
      <c r="BM62" s="62" t="s">
        <v>72</v>
      </c>
      <c r="BN62" s="59" t="s">
        <v>72</v>
      </c>
      <c r="BO62" s="59"/>
      <c r="BP62" s="60"/>
      <c r="BQ62" s="61"/>
      <c r="BR62" s="62" t="s">
        <v>72</v>
      </c>
      <c r="BS62" s="59" t="s">
        <v>72</v>
      </c>
      <c r="BT62" s="59"/>
      <c r="BU62" s="60"/>
      <c r="BV62" s="61"/>
      <c r="BW62" s="62" t="s">
        <v>72</v>
      </c>
      <c r="BX62" s="59" t="s">
        <v>72</v>
      </c>
      <c r="BY62" s="59"/>
      <c r="BZ62" s="60"/>
      <c r="CA62" s="61"/>
    </row>
    <row r="63" spans="2:79" ht="14">
      <c r="B63" s="389"/>
      <c r="C63" s="380"/>
      <c r="D63" s="132"/>
      <c r="E63" s="133"/>
      <c r="F63" s="133"/>
      <c r="G63" s="133"/>
      <c r="H63" s="133"/>
      <c r="I63" s="133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</row>
    <row r="64" spans="2:79" ht="14">
      <c r="B64" s="389"/>
      <c r="C64" s="380"/>
      <c r="D64" s="67"/>
      <c r="E64" s="67"/>
      <c r="F64" s="67"/>
      <c r="G64" s="67"/>
      <c r="H64" s="67"/>
      <c r="I64" s="67"/>
      <c r="J64" s="68"/>
      <c r="K64" s="68"/>
      <c r="L64" s="68" t="s">
        <v>231</v>
      </c>
      <c r="M64" s="70">
        <f>M53+M62</f>
        <v>262.25</v>
      </c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 t="e">
        <f>#REF!+#REF!</f>
        <v>#REF!</v>
      </c>
      <c r="AR64" s="70" t="e">
        <f>#REF!+#REF!</f>
        <v>#REF!</v>
      </c>
      <c r="AS64" s="70"/>
      <c r="AT64" s="70">
        <f>AT54+AT46</f>
        <v>0</v>
      </c>
      <c r="AU64" s="68"/>
      <c r="AV64" s="70" t="e">
        <f>#REF!+#REF!</f>
        <v>#REF!</v>
      </c>
      <c r="AW64" s="70"/>
      <c r="AX64" s="70"/>
      <c r="AY64" s="70"/>
      <c r="AZ64" s="70"/>
      <c r="BA64" s="70"/>
      <c r="BB64" s="70"/>
      <c r="BC64" s="70" t="e">
        <f>#REF!+#REF!</f>
        <v>#REF!</v>
      </c>
      <c r="BD64" s="70" t="e">
        <f>#REF!+#REF!</f>
        <v>#REF!</v>
      </c>
      <c r="BE64" s="70" t="e">
        <f>#REF!+#REF!</f>
        <v>#REF!</v>
      </c>
      <c r="BF64" s="71" t="s">
        <v>118</v>
      </c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</row>
    <row r="65" spans="2:79" ht="14">
      <c r="B65" s="389"/>
      <c r="C65" s="380"/>
      <c r="D65" s="72"/>
      <c r="E65" s="72"/>
      <c r="F65" s="72"/>
      <c r="G65" s="72"/>
      <c r="H65" s="72"/>
      <c r="I65" s="72"/>
      <c r="J65" s="68"/>
      <c r="K65" s="68"/>
      <c r="L65" s="68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68"/>
      <c r="AV65" s="70" t="e">
        <f>#REF!+#REF!</f>
        <v>#REF!</v>
      </c>
      <c r="AW65" s="70"/>
      <c r="AX65" s="70"/>
      <c r="AY65" s="70"/>
      <c r="AZ65" s="70"/>
      <c r="BA65" s="70"/>
      <c r="BB65" s="70"/>
      <c r="BC65" s="70" t="e">
        <f>#REF!+#REF!</f>
        <v>#REF!</v>
      </c>
      <c r="BD65" s="70" t="e">
        <f>#REF!+#REF!</f>
        <v>#REF!</v>
      </c>
      <c r="BE65" s="70" t="e">
        <f>#REF!+#REF!</f>
        <v>#REF!</v>
      </c>
      <c r="BF65" s="71" t="s">
        <v>119</v>
      </c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</row>
    <row r="66" spans="2:79" ht="14">
      <c r="B66" s="389"/>
      <c r="C66" s="380"/>
      <c r="D66" s="72"/>
      <c r="E66" s="72"/>
      <c r="F66" s="72"/>
      <c r="G66" s="72"/>
      <c r="H66" s="72"/>
      <c r="I66" s="72"/>
      <c r="J66" s="73"/>
      <c r="K66" s="73"/>
      <c r="L66" s="73" t="s">
        <v>232</v>
      </c>
      <c r="M66" s="74">
        <v>275</v>
      </c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5"/>
      <c r="AT66" s="75">
        <v>22</v>
      </c>
      <c r="AU66" s="134"/>
      <c r="AV66" s="75">
        <v>275</v>
      </c>
      <c r="AW66" s="75"/>
      <c r="AX66" s="75"/>
      <c r="AY66" s="75"/>
      <c r="AZ66" s="75"/>
      <c r="BA66" s="75"/>
      <c r="BB66" s="75"/>
      <c r="BC66" s="75"/>
      <c r="BD66" s="75"/>
      <c r="BE66" s="75"/>
      <c r="BF66" s="76" t="s">
        <v>121</v>
      </c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</row>
    <row r="67" spans="2:79" ht="14">
      <c r="B67" s="389"/>
      <c r="C67" s="380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</row>
    <row r="68" spans="2:79" ht="55.5" customHeight="1">
      <c r="B68" s="389"/>
      <c r="C68" s="380"/>
      <c r="D68" s="354" t="s">
        <v>122</v>
      </c>
      <c r="E68" s="216" t="s">
        <v>9</v>
      </c>
      <c r="F68" s="217" t="s">
        <v>123</v>
      </c>
      <c r="G68" s="12" t="s">
        <v>10</v>
      </c>
      <c r="H68" s="77" t="s">
        <v>124</v>
      </c>
      <c r="I68" s="13" t="s">
        <v>12</v>
      </c>
      <c r="J68" s="218" t="s">
        <v>13</v>
      </c>
      <c r="K68" s="219" t="s">
        <v>125</v>
      </c>
      <c r="L68" s="220" t="s">
        <v>15</v>
      </c>
      <c r="M68" s="221" t="s">
        <v>16</v>
      </c>
      <c r="N68" s="222" t="s">
        <v>17</v>
      </c>
      <c r="O68" s="19" t="s">
        <v>18</v>
      </c>
      <c r="P68" s="19" t="s">
        <v>19</v>
      </c>
      <c r="Q68" s="19" t="s">
        <v>20</v>
      </c>
      <c r="R68" s="20" t="s">
        <v>21</v>
      </c>
      <c r="S68" s="222" t="s">
        <v>22</v>
      </c>
      <c r="T68" s="21" t="s">
        <v>23</v>
      </c>
      <c r="U68" s="21" t="s">
        <v>24</v>
      </c>
      <c r="V68" s="21" t="s">
        <v>25</v>
      </c>
      <c r="W68" s="22" t="s">
        <v>26</v>
      </c>
      <c r="X68" s="222" t="s">
        <v>27</v>
      </c>
      <c r="Y68" s="23" t="s">
        <v>28</v>
      </c>
      <c r="Z68" s="23" t="s">
        <v>29</v>
      </c>
      <c r="AA68" s="23" t="s">
        <v>30</v>
      </c>
      <c r="AB68" s="24" t="s">
        <v>31</v>
      </c>
      <c r="AC68" s="222" t="s">
        <v>32</v>
      </c>
      <c r="AD68" s="25" t="s">
        <v>33</v>
      </c>
      <c r="AE68" s="25" t="s">
        <v>34</v>
      </c>
      <c r="AF68" s="25" t="s">
        <v>35</v>
      </c>
      <c r="AG68" s="26" t="s">
        <v>36</v>
      </c>
      <c r="AH68" s="222" t="s">
        <v>37</v>
      </c>
      <c r="AI68" s="223" t="s">
        <v>38</v>
      </c>
      <c r="AJ68" s="28" t="s">
        <v>39</v>
      </c>
      <c r="AK68" s="28" t="s">
        <v>40</v>
      </c>
      <c r="AL68" s="28" t="s">
        <v>41</v>
      </c>
      <c r="AM68" s="30" t="s">
        <v>126</v>
      </c>
      <c r="AN68" s="28" t="s">
        <v>43</v>
      </c>
      <c r="AO68" s="28" t="s">
        <v>44</v>
      </c>
      <c r="AP68" s="29" t="s">
        <v>45</v>
      </c>
      <c r="AQ68" s="224" t="s">
        <v>46</v>
      </c>
      <c r="AR68" s="225" t="s">
        <v>47</v>
      </c>
      <c r="AS68" s="226" t="s">
        <v>48</v>
      </c>
      <c r="AT68" s="227" t="s">
        <v>49</v>
      </c>
      <c r="AU68" s="228" t="s">
        <v>50</v>
      </c>
      <c r="AV68" s="229" t="s">
        <v>51</v>
      </c>
      <c r="AW68" s="230" t="s">
        <v>17</v>
      </c>
      <c r="AX68" s="230" t="s">
        <v>22</v>
      </c>
      <c r="AY68" s="230" t="s">
        <v>27</v>
      </c>
      <c r="AZ68" s="230" t="s">
        <v>32</v>
      </c>
      <c r="BA68" s="230" t="s">
        <v>37</v>
      </c>
      <c r="BB68" s="230" t="s">
        <v>38</v>
      </c>
      <c r="BC68" s="230" t="s">
        <v>46</v>
      </c>
      <c r="BD68" s="231" t="s">
        <v>47</v>
      </c>
      <c r="BE68" s="232" t="s">
        <v>52</v>
      </c>
      <c r="BF68" s="233" t="s">
        <v>53</v>
      </c>
      <c r="BG68" s="81" t="s">
        <v>54</v>
      </c>
      <c r="BH68" s="82" t="s">
        <v>55</v>
      </c>
      <c r="BI68" s="82" t="s">
        <v>56</v>
      </c>
      <c r="BJ68" s="82" t="s">
        <v>57</v>
      </c>
      <c r="BK68" s="83" t="s">
        <v>58</v>
      </c>
      <c r="BL68" s="84" t="s">
        <v>59</v>
      </c>
      <c r="BM68" s="83" t="s">
        <v>60</v>
      </c>
      <c r="BN68" s="83" t="s">
        <v>61</v>
      </c>
      <c r="BO68" s="82" t="s">
        <v>57</v>
      </c>
      <c r="BP68" s="83" t="s">
        <v>58</v>
      </c>
      <c r="BQ68" s="85" t="s">
        <v>59</v>
      </c>
      <c r="BR68" s="83" t="s">
        <v>60</v>
      </c>
      <c r="BS68" s="83" t="s">
        <v>61</v>
      </c>
      <c r="BT68" s="82" t="s">
        <v>57</v>
      </c>
      <c r="BU68" s="83" t="s">
        <v>58</v>
      </c>
      <c r="BV68" s="85" t="s">
        <v>59</v>
      </c>
      <c r="BW68" s="83" t="s">
        <v>60</v>
      </c>
      <c r="BX68" s="83" t="s">
        <v>61</v>
      </c>
      <c r="BY68" s="82" t="s">
        <v>57</v>
      </c>
      <c r="BZ68" s="83" t="s">
        <v>58</v>
      </c>
      <c r="CA68" s="85" t="s">
        <v>59</v>
      </c>
    </row>
    <row r="69" spans="2:79" ht="15" customHeight="1">
      <c r="B69" s="389"/>
      <c r="C69" s="380"/>
      <c r="D69" s="355"/>
      <c r="E69" s="357" t="s">
        <v>233</v>
      </c>
      <c r="F69" s="329" t="s">
        <v>129</v>
      </c>
      <c r="G69" s="361" t="s">
        <v>234</v>
      </c>
      <c r="H69" s="364" t="s">
        <v>235</v>
      </c>
      <c r="I69" s="321" t="s">
        <v>236</v>
      </c>
      <c r="J69" s="234" t="s">
        <v>237</v>
      </c>
      <c r="K69" s="235" t="s">
        <v>238</v>
      </c>
      <c r="L69" s="97" t="s">
        <v>239</v>
      </c>
      <c r="M69" s="98">
        <v>30.5</v>
      </c>
      <c r="N69" s="88"/>
      <c r="O69" s="86"/>
      <c r="P69" s="86"/>
      <c r="Q69" s="86"/>
      <c r="R69" s="87"/>
      <c r="S69" s="236" t="s">
        <v>240</v>
      </c>
      <c r="T69" s="86"/>
      <c r="U69" s="86"/>
      <c r="V69" s="86"/>
      <c r="W69" s="87">
        <v>21</v>
      </c>
      <c r="X69" s="88"/>
      <c r="Y69" s="86"/>
      <c r="Z69" s="86"/>
      <c r="AA69" s="86"/>
      <c r="AB69" s="87"/>
      <c r="AC69" s="88"/>
      <c r="AD69" s="86"/>
      <c r="AE69" s="86"/>
      <c r="AF69" s="86"/>
      <c r="AG69" s="87"/>
      <c r="AH69" s="88"/>
      <c r="AI69" s="86"/>
      <c r="AJ69" s="86"/>
      <c r="AK69" s="89"/>
      <c r="AL69" s="87"/>
      <c r="AM69" s="237"/>
      <c r="AN69" s="86"/>
      <c r="AO69" s="86"/>
      <c r="AP69" s="87"/>
      <c r="AQ69" s="56">
        <f t="shared" ref="AQ69:AQ72" si="30">M69*1.5</f>
        <v>45.75</v>
      </c>
      <c r="AR69" s="55">
        <f>M69+AQ69</f>
        <v>76.25</v>
      </c>
      <c r="AS69" s="56">
        <f t="shared" ref="AS69:AS72" si="31">ROUND(AR69/30,0)</f>
        <v>3</v>
      </c>
      <c r="AT69" s="55">
        <v>3</v>
      </c>
      <c r="AU69" s="103"/>
      <c r="AV69" s="96">
        <v>30.5</v>
      </c>
      <c r="AW69" s="135"/>
      <c r="AX69" s="135"/>
      <c r="AY69" s="135"/>
      <c r="AZ69" s="135"/>
      <c r="BA69" s="135"/>
      <c r="BB69" s="135"/>
      <c r="BC69" s="135">
        <f t="shared" ref="BC69:BC72" si="32">AV69*1.5</f>
        <v>45.75</v>
      </c>
      <c r="BD69" s="135">
        <f t="shared" ref="BD69:BD72" si="33">AV69+BC69</f>
        <v>76.25</v>
      </c>
      <c r="BE69" s="321">
        <v>8</v>
      </c>
      <c r="BF69" s="137"/>
      <c r="BG69" s="58" t="s">
        <v>72</v>
      </c>
      <c r="BH69" s="59" t="s">
        <v>71</v>
      </c>
      <c r="BI69" s="51" t="s">
        <v>71</v>
      </c>
      <c r="BJ69" s="59"/>
      <c r="BK69" s="60"/>
      <c r="BL69" s="61"/>
      <c r="BM69" s="62" t="s">
        <v>72</v>
      </c>
      <c r="BN69" s="59" t="s">
        <v>72</v>
      </c>
      <c r="BO69" s="59"/>
      <c r="BP69" s="60"/>
      <c r="BQ69" s="61"/>
      <c r="BR69" s="62" t="s">
        <v>72</v>
      </c>
      <c r="BS69" s="59" t="s">
        <v>72</v>
      </c>
      <c r="BT69" s="59"/>
      <c r="BU69" s="60"/>
      <c r="BV69" s="61"/>
      <c r="BW69" s="62" t="s">
        <v>72</v>
      </c>
      <c r="BX69" s="59" t="s">
        <v>72</v>
      </c>
      <c r="BY69" s="59"/>
      <c r="BZ69" s="60"/>
      <c r="CA69" s="61"/>
    </row>
    <row r="70" spans="2:79" ht="15" customHeight="1">
      <c r="B70" s="389"/>
      <c r="C70" s="380"/>
      <c r="D70" s="355"/>
      <c r="E70" s="358"/>
      <c r="F70" s="330"/>
      <c r="G70" s="362"/>
      <c r="H70" s="327"/>
      <c r="I70" s="327"/>
      <c r="J70" t="s">
        <v>241</v>
      </c>
      <c r="K70" s="235" t="s">
        <v>144</v>
      </c>
      <c r="L70" s="97" t="s">
        <v>145</v>
      </c>
      <c r="M70" s="98"/>
      <c r="N70" s="88"/>
      <c r="O70" s="86"/>
      <c r="P70" s="86"/>
      <c r="Q70" s="86"/>
      <c r="R70" s="87"/>
      <c r="S70" s="236"/>
      <c r="T70" s="86"/>
      <c r="U70" s="86"/>
      <c r="V70" s="86"/>
      <c r="W70" s="87"/>
      <c r="X70" s="88"/>
      <c r="Y70" s="86"/>
      <c r="Z70" s="86"/>
      <c r="AA70" s="86"/>
      <c r="AB70" s="87"/>
      <c r="AC70" s="88"/>
      <c r="AD70" s="86"/>
      <c r="AE70" s="86"/>
      <c r="AF70" s="86"/>
      <c r="AG70" s="87"/>
      <c r="AH70" s="88"/>
      <c r="AI70" s="86"/>
      <c r="AJ70" s="86"/>
      <c r="AK70" s="89"/>
      <c r="AL70" s="87"/>
      <c r="AM70" s="237"/>
      <c r="AN70" s="86"/>
      <c r="AO70" s="86"/>
      <c r="AP70" s="87"/>
      <c r="AQ70" s="56"/>
      <c r="AR70" s="55"/>
      <c r="AS70" s="56"/>
      <c r="AT70" s="55"/>
      <c r="AU70" s="103"/>
      <c r="AV70" s="96"/>
      <c r="AW70" s="135"/>
      <c r="AX70" s="135"/>
      <c r="AY70" s="135"/>
      <c r="AZ70" s="135"/>
      <c r="BA70" s="135"/>
      <c r="BB70" s="135"/>
      <c r="BC70" s="135"/>
      <c r="BD70" s="135"/>
      <c r="BE70" s="327"/>
      <c r="BF70" s="137"/>
      <c r="BG70" s="58"/>
      <c r="BH70" s="59"/>
      <c r="BI70" s="51"/>
      <c r="BJ70" s="59"/>
      <c r="BK70" s="60"/>
      <c r="BL70" s="61"/>
      <c r="BM70" s="62"/>
      <c r="BN70" s="59"/>
      <c r="BO70" s="59"/>
      <c r="BP70" s="60"/>
      <c r="BQ70" s="61"/>
      <c r="BR70" s="62"/>
      <c r="BS70" s="59"/>
      <c r="BT70" s="59"/>
      <c r="BU70" s="60"/>
      <c r="BV70" s="61"/>
      <c r="BW70" s="62"/>
      <c r="BX70" s="59"/>
      <c r="BY70" s="59"/>
      <c r="BZ70" s="60"/>
      <c r="CA70" s="61"/>
    </row>
    <row r="71" spans="2:79" ht="15" customHeight="1">
      <c r="B71" s="389"/>
      <c r="C71" s="380"/>
      <c r="D71" s="355"/>
      <c r="E71" s="358"/>
      <c r="F71" s="325"/>
      <c r="G71" s="363"/>
      <c r="H71" s="327"/>
      <c r="I71" s="327"/>
      <c r="J71" s="234" t="s">
        <v>242</v>
      </c>
      <c r="K71" s="235" t="s">
        <v>243</v>
      </c>
      <c r="L71" s="97" t="s">
        <v>236</v>
      </c>
      <c r="M71" s="98">
        <v>30.75</v>
      </c>
      <c r="N71" s="101"/>
      <c r="O71" s="99"/>
      <c r="P71" s="99"/>
      <c r="Q71" s="99"/>
      <c r="R71" s="100"/>
      <c r="S71" s="101">
        <v>30.75</v>
      </c>
      <c r="T71" s="99"/>
      <c r="U71" s="99"/>
      <c r="V71" s="99"/>
      <c r="W71" s="100">
        <v>21</v>
      </c>
      <c r="X71" s="101"/>
      <c r="Y71" s="99"/>
      <c r="Z71" s="99"/>
      <c r="AA71" s="99"/>
      <c r="AB71" s="100"/>
      <c r="AC71" s="101"/>
      <c r="AD71" s="99"/>
      <c r="AE71" s="99"/>
      <c r="AF71" s="99"/>
      <c r="AG71" s="100"/>
      <c r="AH71" s="101"/>
      <c r="AI71" s="99"/>
      <c r="AJ71" s="99"/>
      <c r="AK71" s="102"/>
      <c r="AL71" s="100"/>
      <c r="AM71" s="101"/>
      <c r="AN71" s="99"/>
      <c r="AO71" s="99"/>
      <c r="AP71" s="100"/>
      <c r="AQ71" s="56">
        <f t="shared" si="30"/>
        <v>46.125</v>
      </c>
      <c r="AR71" s="55">
        <f>M71+AQ71</f>
        <v>76.875</v>
      </c>
      <c r="AS71" s="56">
        <v>2</v>
      </c>
      <c r="AT71" s="55">
        <v>2</v>
      </c>
      <c r="AU71" s="103"/>
      <c r="AV71" s="96">
        <v>31</v>
      </c>
      <c r="AW71" s="136"/>
      <c r="AX71" s="136"/>
      <c r="AY71" s="136"/>
      <c r="AZ71" s="136"/>
      <c r="BA71" s="136"/>
      <c r="BB71" s="136"/>
      <c r="BC71" s="135">
        <f t="shared" si="32"/>
        <v>46.5</v>
      </c>
      <c r="BD71" s="135">
        <f t="shared" si="33"/>
        <v>77.5</v>
      </c>
      <c r="BE71" s="327"/>
      <c r="BF71" s="137"/>
      <c r="BG71" s="58" t="s">
        <v>72</v>
      </c>
      <c r="BH71" s="59" t="s">
        <v>71</v>
      </c>
      <c r="BI71" s="51" t="s">
        <v>71</v>
      </c>
      <c r="BJ71" s="59"/>
      <c r="BK71" s="60"/>
      <c r="BL71" s="61"/>
      <c r="BM71" s="62" t="s">
        <v>72</v>
      </c>
      <c r="BN71" s="59" t="s">
        <v>72</v>
      </c>
      <c r="BO71" s="59"/>
      <c r="BP71" s="60"/>
      <c r="BQ71" s="61"/>
      <c r="BR71" s="62" t="s">
        <v>72</v>
      </c>
      <c r="BS71" s="59" t="s">
        <v>72</v>
      </c>
      <c r="BT71" s="59"/>
      <c r="BU71" s="60"/>
      <c r="BV71" s="61"/>
      <c r="BW71" s="62" t="s">
        <v>72</v>
      </c>
      <c r="BX71" s="59" t="s">
        <v>72</v>
      </c>
      <c r="BY71" s="59"/>
      <c r="BZ71" s="60"/>
      <c r="CA71" s="61"/>
    </row>
    <row r="72" spans="2:79" ht="15" customHeight="1">
      <c r="B72" s="389"/>
      <c r="C72" s="380"/>
      <c r="D72" s="355"/>
      <c r="E72" s="359"/>
      <c r="F72" s="331" t="s">
        <v>244</v>
      </c>
      <c r="G72" s="238"/>
      <c r="H72" s="239"/>
      <c r="I72" s="240"/>
      <c r="J72" s="241" t="s">
        <v>245</v>
      </c>
      <c r="K72" s="235" t="s">
        <v>150</v>
      </c>
      <c r="L72" s="97"/>
      <c r="M72" s="98">
        <v>24</v>
      </c>
      <c r="N72" s="101"/>
      <c r="O72" s="99"/>
      <c r="P72" s="99"/>
      <c r="Q72" s="99"/>
      <c r="R72" s="100"/>
      <c r="S72" s="101">
        <v>24</v>
      </c>
      <c r="T72" s="99"/>
      <c r="U72" s="99"/>
      <c r="V72" s="99"/>
      <c r="W72" s="100"/>
      <c r="X72" s="101"/>
      <c r="Y72" s="99"/>
      <c r="Z72" s="99"/>
      <c r="AA72" s="99"/>
      <c r="AB72" s="100"/>
      <c r="AC72" s="101"/>
      <c r="AD72" s="99"/>
      <c r="AE72" s="99"/>
      <c r="AF72" s="99"/>
      <c r="AG72" s="100"/>
      <c r="AH72" s="101"/>
      <c r="AI72" s="99"/>
      <c r="AJ72" s="99"/>
      <c r="AK72" s="102"/>
      <c r="AL72" s="100"/>
      <c r="AM72" s="101"/>
      <c r="AN72" s="99"/>
      <c r="AO72" s="99"/>
      <c r="AP72" s="100"/>
      <c r="AQ72" s="56">
        <f t="shared" si="30"/>
        <v>36</v>
      </c>
      <c r="AR72" s="55">
        <f>M72+AQ72</f>
        <v>60</v>
      </c>
      <c r="AS72" s="56">
        <f t="shared" si="31"/>
        <v>2</v>
      </c>
      <c r="AT72" s="55">
        <v>2</v>
      </c>
      <c r="AU72" s="103"/>
      <c r="AV72" s="332">
        <v>26.5</v>
      </c>
      <c r="AW72" s="321"/>
      <c r="AX72" s="321"/>
      <c r="AY72" s="321"/>
      <c r="AZ72" s="321"/>
      <c r="BA72" s="321"/>
      <c r="BB72" s="321"/>
      <c r="BC72" s="321">
        <f t="shared" si="32"/>
        <v>39.75</v>
      </c>
      <c r="BD72" s="321">
        <f t="shared" si="33"/>
        <v>66.25</v>
      </c>
      <c r="BE72" s="327"/>
      <c r="BF72" s="405"/>
      <c r="BG72" s="58" t="s">
        <v>72</v>
      </c>
      <c r="BH72" s="59" t="s">
        <v>71</v>
      </c>
      <c r="BI72" s="51" t="s">
        <v>71</v>
      </c>
      <c r="BJ72" s="59"/>
      <c r="BK72" s="60"/>
      <c r="BL72" s="61"/>
      <c r="BM72" s="62" t="s">
        <v>72</v>
      </c>
      <c r="BN72" s="59" t="s">
        <v>72</v>
      </c>
      <c r="BO72" s="59"/>
      <c r="BP72" s="60"/>
      <c r="BQ72" s="61"/>
      <c r="BR72" s="62" t="s">
        <v>72</v>
      </c>
      <c r="BS72" s="59" t="s">
        <v>72</v>
      </c>
      <c r="BT72" s="59"/>
      <c r="BU72" s="60"/>
      <c r="BV72" s="61"/>
      <c r="BW72" s="62" t="s">
        <v>72</v>
      </c>
      <c r="BX72" s="59" t="s">
        <v>72</v>
      </c>
      <c r="BY72" s="59"/>
      <c r="BZ72" s="60"/>
      <c r="CA72" s="61"/>
    </row>
    <row r="73" spans="2:79" ht="15" customHeight="1">
      <c r="B73" s="389"/>
      <c r="C73" s="380"/>
      <c r="D73" s="355"/>
      <c r="E73" s="359"/>
      <c r="F73" s="331"/>
      <c r="G73" s="242"/>
      <c r="H73" s="239"/>
      <c r="I73" s="240"/>
      <c r="J73" s="241" t="s">
        <v>246</v>
      </c>
      <c r="K73" s="243" t="s">
        <v>247</v>
      </c>
      <c r="L73" s="138" t="s">
        <v>248</v>
      </c>
      <c r="M73" s="90">
        <v>3.25</v>
      </c>
      <c r="N73" s="93"/>
      <c r="O73" s="91"/>
      <c r="P73" s="91"/>
      <c r="Q73" s="91"/>
      <c r="R73" s="92"/>
      <c r="S73" s="93">
        <v>2.5</v>
      </c>
      <c r="T73" s="91" t="s">
        <v>249</v>
      </c>
      <c r="U73" s="91"/>
      <c r="V73" s="91"/>
      <c r="W73" s="92">
        <v>50</v>
      </c>
      <c r="X73" s="93">
        <v>0.75</v>
      </c>
      <c r="Y73" s="91" t="s">
        <v>250</v>
      </c>
      <c r="Z73" s="91"/>
      <c r="AA73" s="91">
        <v>550</v>
      </c>
      <c r="AB73" s="92">
        <v>0.75</v>
      </c>
      <c r="AC73" s="93"/>
      <c r="AD73" s="91"/>
      <c r="AE73" s="91"/>
      <c r="AF73" s="91"/>
      <c r="AG73" s="92"/>
      <c r="AH73" s="93"/>
      <c r="AI73" s="91"/>
      <c r="AJ73" s="91" t="s">
        <v>102</v>
      </c>
      <c r="AK73" s="94"/>
      <c r="AL73" s="92"/>
      <c r="AM73" s="93"/>
      <c r="AN73" s="91"/>
      <c r="AO73" s="91"/>
      <c r="AP73" s="92"/>
      <c r="AQ73" s="143">
        <f>M75*1.5</f>
        <v>3.75</v>
      </c>
      <c r="AR73" s="144">
        <f>M75+AQ73</f>
        <v>6.25</v>
      </c>
      <c r="AS73" s="143">
        <v>1</v>
      </c>
      <c r="AT73" s="144">
        <v>1</v>
      </c>
      <c r="AU73" s="95"/>
      <c r="AV73" s="333"/>
      <c r="AW73" s="327"/>
      <c r="AX73" s="327"/>
      <c r="AY73" s="327"/>
      <c r="AZ73" s="327"/>
      <c r="BA73" s="327"/>
      <c r="BB73" s="327"/>
      <c r="BC73" s="327"/>
      <c r="BD73" s="327"/>
      <c r="BE73" s="327"/>
      <c r="BF73" s="406"/>
      <c r="BG73" s="58" t="s">
        <v>72</v>
      </c>
      <c r="BH73" s="59" t="s">
        <v>71</v>
      </c>
      <c r="BI73" s="51" t="s">
        <v>71</v>
      </c>
      <c r="BJ73" s="59"/>
      <c r="BK73" s="60"/>
      <c r="BL73" s="61"/>
      <c r="BM73" s="62" t="s">
        <v>72</v>
      </c>
      <c r="BN73" s="59" t="s">
        <v>72</v>
      </c>
      <c r="BO73" s="59"/>
      <c r="BP73" s="60"/>
      <c r="BQ73" s="61"/>
      <c r="BR73" s="62" t="s">
        <v>72</v>
      </c>
      <c r="BS73" s="59" t="s">
        <v>72</v>
      </c>
      <c r="BT73" s="59"/>
      <c r="BU73" s="60"/>
      <c r="BV73" s="61"/>
      <c r="BW73" s="62" t="s">
        <v>72</v>
      </c>
      <c r="BX73" s="59" t="s">
        <v>72</v>
      </c>
      <c r="BY73" s="59"/>
      <c r="BZ73" s="60"/>
      <c r="CA73" s="61"/>
    </row>
    <row r="74" spans="2:79" ht="40">
      <c r="B74" s="389"/>
      <c r="C74" s="380"/>
      <c r="D74" s="355"/>
      <c r="E74" s="359"/>
      <c r="F74" s="244" t="s">
        <v>153</v>
      </c>
      <c r="G74" s="242"/>
      <c r="H74" s="239"/>
      <c r="I74" s="240"/>
      <c r="J74" s="241" t="s">
        <v>251</v>
      </c>
      <c r="K74" s="245" t="s">
        <v>155</v>
      </c>
      <c r="L74" s="245" t="s">
        <v>156</v>
      </c>
      <c r="M74" s="90"/>
      <c r="N74" s="93"/>
      <c r="O74" s="91"/>
      <c r="P74" s="91"/>
      <c r="Q74" s="91"/>
      <c r="R74" s="92"/>
      <c r="S74" s="93"/>
      <c r="T74" s="91"/>
      <c r="U74" s="91"/>
      <c r="V74" s="91"/>
      <c r="W74" s="92"/>
      <c r="X74" s="93"/>
      <c r="Y74" s="91"/>
      <c r="Z74" s="91"/>
      <c r="AA74" s="91"/>
      <c r="AB74" s="92"/>
      <c r="AC74" s="93"/>
      <c r="AD74" s="91"/>
      <c r="AE74" s="91"/>
      <c r="AF74" s="91"/>
      <c r="AG74" s="92"/>
      <c r="AH74" s="93"/>
      <c r="AI74" s="91"/>
      <c r="AJ74" s="91"/>
      <c r="AK74" s="94"/>
      <c r="AL74" s="92"/>
      <c r="AM74" s="93"/>
      <c r="AN74" s="91"/>
      <c r="AO74" s="91"/>
      <c r="AP74" s="92"/>
      <c r="AQ74" s="246"/>
      <c r="AR74" s="246"/>
      <c r="AS74" s="246"/>
      <c r="AT74" s="246"/>
      <c r="AU74" s="95"/>
      <c r="AV74" s="210"/>
      <c r="AW74" s="327"/>
      <c r="AX74" s="327"/>
      <c r="AY74" s="327"/>
      <c r="AZ74" s="327"/>
      <c r="BA74" s="327"/>
      <c r="BB74" s="327"/>
      <c r="BC74" s="211"/>
      <c r="BD74" s="211"/>
      <c r="BE74" s="327"/>
      <c r="BF74" s="406"/>
      <c r="BG74" s="5"/>
    </row>
    <row r="75" spans="2:79" ht="14">
      <c r="B75" s="389"/>
      <c r="C75" s="380"/>
      <c r="D75" s="356"/>
      <c r="E75" s="360"/>
      <c r="F75" s="215" t="s">
        <v>159</v>
      </c>
      <c r="G75" s="247"/>
      <c r="H75" s="248"/>
      <c r="I75" s="249"/>
      <c r="J75" s="241" t="s">
        <v>252</v>
      </c>
      <c r="K75" t="s">
        <v>159</v>
      </c>
      <c r="L75" t="s">
        <v>253</v>
      </c>
      <c r="M75" s="139">
        <v>2.5</v>
      </c>
      <c r="N75" s="140"/>
      <c r="O75" s="141"/>
      <c r="P75" s="141"/>
      <c r="Q75" s="141"/>
      <c r="R75" s="142"/>
      <c r="S75" s="140">
        <v>2.5</v>
      </c>
      <c r="T75" s="141"/>
      <c r="U75" s="141"/>
      <c r="V75" s="141"/>
      <c r="W75" s="142"/>
      <c r="X75" s="140"/>
      <c r="Y75" s="141"/>
      <c r="Z75" s="141"/>
      <c r="AA75" s="141"/>
      <c r="AB75" s="142"/>
      <c r="AC75" s="140"/>
      <c r="AD75" s="141"/>
      <c r="AE75" s="141"/>
      <c r="AF75" s="141"/>
      <c r="AG75" s="142"/>
      <c r="AH75" s="140"/>
      <c r="AI75" s="141"/>
      <c r="AJ75" s="141"/>
      <c r="AK75" s="250"/>
      <c r="AL75" s="142"/>
      <c r="AM75" s="140"/>
      <c r="AN75" s="141"/>
      <c r="AO75" s="141"/>
      <c r="AP75" s="142"/>
      <c r="AU75" s="145"/>
      <c r="AV75" s="214"/>
      <c r="AW75" s="404"/>
      <c r="AX75" s="404"/>
      <c r="AY75" s="404"/>
      <c r="AZ75" s="404"/>
      <c r="BA75" s="404"/>
      <c r="BB75" s="404"/>
      <c r="BC75" s="213"/>
      <c r="BD75" s="213"/>
      <c r="BE75" s="328"/>
      <c r="BF75" s="381"/>
      <c r="BG75" s="5"/>
    </row>
    <row r="76" spans="2:79" ht="14">
      <c r="B76" s="389"/>
      <c r="C76" s="380"/>
      <c r="D76" s="104"/>
      <c r="E76" s="104"/>
      <c r="F76" s="104"/>
      <c r="G76" s="104"/>
      <c r="H76" s="104"/>
      <c r="I76" s="104"/>
      <c r="J76" s="108"/>
      <c r="K76" s="108"/>
      <c r="L76" s="108" t="s">
        <v>254</v>
      </c>
      <c r="M76" s="109">
        <v>85</v>
      </c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10"/>
      <c r="AT76" s="110"/>
      <c r="AU76" s="108"/>
      <c r="AV76" s="109">
        <v>85</v>
      </c>
      <c r="AW76" s="109"/>
      <c r="AX76" s="109"/>
      <c r="AY76" s="109"/>
      <c r="AZ76" s="109"/>
      <c r="BA76" s="109"/>
      <c r="BB76" s="109"/>
      <c r="BC76" s="109"/>
      <c r="BD76" s="109"/>
      <c r="BE76" s="110"/>
      <c r="BF76" s="111" t="s">
        <v>164</v>
      </c>
      <c r="BG76" s="5"/>
    </row>
    <row r="77" spans="2:79" ht="14">
      <c r="B77" s="389"/>
      <c r="C77" s="380"/>
      <c r="J77" s="112"/>
      <c r="K77" s="112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BG77" s="5"/>
    </row>
    <row r="78" spans="2:79" ht="14">
      <c r="B78" s="389"/>
      <c r="C78" s="380"/>
      <c r="J78" s="112"/>
      <c r="K78" s="112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BG78" s="5"/>
    </row>
    <row r="79" spans="2:79" ht="14">
      <c r="B79" s="389"/>
      <c r="C79" s="380"/>
      <c r="D79" s="113"/>
      <c r="E79" s="113"/>
      <c r="F79" s="113"/>
      <c r="G79" s="113"/>
      <c r="H79" s="113"/>
      <c r="I79" s="113"/>
      <c r="J79" s="114"/>
      <c r="K79" s="114"/>
      <c r="L79" s="115"/>
      <c r="M79" s="116" t="s">
        <v>165</v>
      </c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 t="s">
        <v>166</v>
      </c>
      <c r="AR79" s="117" t="s">
        <v>167</v>
      </c>
      <c r="AS79" s="116"/>
      <c r="AT79" s="116" t="s">
        <v>168</v>
      </c>
      <c r="AU79" s="113"/>
      <c r="AV79" s="116" t="s">
        <v>165</v>
      </c>
      <c r="AW79" s="116" t="s">
        <v>17</v>
      </c>
      <c r="AX79" s="116" t="s">
        <v>22</v>
      </c>
      <c r="AY79" s="116" t="s">
        <v>27</v>
      </c>
      <c r="AZ79" s="116" t="s">
        <v>32</v>
      </c>
      <c r="BA79" s="116" t="s">
        <v>255</v>
      </c>
      <c r="BB79" s="116" t="s">
        <v>169</v>
      </c>
      <c r="BC79" s="116" t="s">
        <v>166</v>
      </c>
      <c r="BD79" s="117" t="s">
        <v>170</v>
      </c>
      <c r="BE79" s="116" t="s">
        <v>168</v>
      </c>
      <c r="BF79" s="118"/>
      <c r="BG79" s="5"/>
    </row>
    <row r="80" spans="2:79" ht="14">
      <c r="B80" s="389"/>
      <c r="C80" s="380"/>
      <c r="D80" s="119"/>
      <c r="E80" s="120"/>
      <c r="F80" s="120"/>
      <c r="G80" s="120"/>
      <c r="H80" s="120"/>
      <c r="I80" s="120"/>
      <c r="J80" s="121"/>
      <c r="K80" s="121"/>
      <c r="L80" s="121"/>
      <c r="M80" s="122">
        <f>M75+M64</f>
        <v>264.75</v>
      </c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 t="e">
        <f>AQ75+AQ64</f>
        <v>#REF!</v>
      </c>
      <c r="AR80" s="122" t="e">
        <f>AR75+AR64</f>
        <v>#REF!</v>
      </c>
      <c r="AS80" s="122"/>
      <c r="AT80" s="122">
        <f>AT75+AT64</f>
        <v>0</v>
      </c>
      <c r="AU80" s="123" t="s">
        <v>171</v>
      </c>
      <c r="AV80" s="124" t="e">
        <f>AV75+AV64</f>
        <v>#REF!</v>
      </c>
      <c r="AW80" s="124"/>
      <c r="AX80" s="124"/>
      <c r="AY80" s="124"/>
      <c r="AZ80" s="124"/>
      <c r="BA80" s="124"/>
      <c r="BB80" s="124"/>
      <c r="BC80" s="124" t="e">
        <f t="shared" ref="BC80:BE80" si="34">BC75+BC64</f>
        <v>#REF!</v>
      </c>
      <c r="BD80" s="124" t="e">
        <f t="shared" si="34"/>
        <v>#REF!</v>
      </c>
      <c r="BE80" s="124" t="e">
        <f t="shared" si="34"/>
        <v>#REF!</v>
      </c>
      <c r="BF80" s="125" t="s">
        <v>172</v>
      </c>
    </row>
    <row r="81" spans="2:58" ht="14">
      <c r="B81" s="389"/>
      <c r="C81" s="380"/>
      <c r="D81" s="146"/>
      <c r="E81" s="120"/>
      <c r="F81" s="120"/>
      <c r="G81" s="120"/>
      <c r="H81" s="120"/>
      <c r="I81" s="120"/>
      <c r="J81" s="121"/>
      <c r="K81" s="121"/>
      <c r="L81" s="121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3"/>
      <c r="AV81" s="124" t="e">
        <f>AV75+AV65</f>
        <v>#REF!</v>
      </c>
      <c r="AW81" s="124"/>
      <c r="AX81" s="124"/>
      <c r="AY81" s="124"/>
      <c r="AZ81" s="124"/>
      <c r="BA81" s="124"/>
      <c r="BB81" s="124"/>
      <c r="BC81" s="124" t="e">
        <f t="shared" ref="BC81:BE81" si="35">BC75+BC65</f>
        <v>#REF!</v>
      </c>
      <c r="BD81" s="124" t="e">
        <f t="shared" si="35"/>
        <v>#REF!</v>
      </c>
      <c r="BE81" s="124" t="e">
        <f t="shared" si="35"/>
        <v>#REF!</v>
      </c>
      <c r="BF81" s="125" t="s">
        <v>173</v>
      </c>
    </row>
    <row r="82" spans="2:58" ht="14">
      <c r="B82" s="389"/>
      <c r="C82" s="381"/>
      <c r="D82" s="147"/>
      <c r="E82" s="127"/>
      <c r="F82" s="127"/>
      <c r="G82" s="127"/>
      <c r="H82" s="127"/>
      <c r="I82" s="127"/>
      <c r="J82" s="128"/>
      <c r="K82" s="128"/>
      <c r="L82" s="128"/>
      <c r="M82" s="129">
        <v>360</v>
      </c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>
        <v>540</v>
      </c>
      <c r="AR82" s="129">
        <v>900</v>
      </c>
      <c r="AS82" s="129"/>
      <c r="AT82" s="129">
        <v>30</v>
      </c>
      <c r="AU82" s="130" t="s">
        <v>174</v>
      </c>
      <c r="AV82" s="129">
        <v>360</v>
      </c>
      <c r="AW82" s="129"/>
      <c r="AX82" s="129"/>
      <c r="AY82" s="129"/>
      <c r="AZ82" s="129"/>
      <c r="BA82" s="129"/>
      <c r="BB82" s="129"/>
      <c r="BC82" s="129">
        <v>540</v>
      </c>
      <c r="BD82" s="129">
        <v>900</v>
      </c>
      <c r="BE82" s="129">
        <v>30</v>
      </c>
      <c r="BF82" s="131" t="s">
        <v>174</v>
      </c>
    </row>
    <row r="83" spans="2:58" ht="14">
      <c r="B83" s="389"/>
      <c r="C83" s="148"/>
    </row>
    <row r="84" spans="2:58" ht="14">
      <c r="B84" s="389"/>
      <c r="C84" s="148"/>
    </row>
    <row r="85" spans="2:58" ht="14">
      <c r="B85" s="389"/>
      <c r="C85" s="149"/>
      <c r="D85" s="150"/>
      <c r="E85" s="150"/>
      <c r="F85" s="150"/>
      <c r="G85" s="150"/>
      <c r="H85" s="150"/>
      <c r="I85" s="150"/>
      <c r="J85" s="151"/>
      <c r="K85" s="151"/>
      <c r="L85" s="152"/>
      <c r="M85" s="152" t="s">
        <v>165</v>
      </c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3"/>
      <c r="AS85" s="152"/>
      <c r="AT85" s="152" t="s">
        <v>168</v>
      </c>
      <c r="AU85" s="154"/>
      <c r="AV85" s="152" t="s">
        <v>165</v>
      </c>
      <c r="AW85" s="152" t="s">
        <v>17</v>
      </c>
      <c r="AX85" s="152" t="s">
        <v>22</v>
      </c>
      <c r="AY85" s="152" t="s">
        <v>27</v>
      </c>
      <c r="AZ85" s="152" t="s">
        <v>32</v>
      </c>
      <c r="BA85" s="152" t="s">
        <v>255</v>
      </c>
      <c r="BB85" s="152" t="s">
        <v>169</v>
      </c>
      <c r="BC85" s="152" t="s">
        <v>166</v>
      </c>
      <c r="BD85" s="153" t="s">
        <v>170</v>
      </c>
      <c r="BE85" s="152" t="s">
        <v>168</v>
      </c>
      <c r="BF85" s="155"/>
    </row>
    <row r="86" spans="2:58" ht="14">
      <c r="B86" s="389"/>
      <c r="C86" s="156"/>
      <c r="D86" s="157"/>
      <c r="E86" s="157"/>
      <c r="F86" s="157"/>
      <c r="G86" s="157"/>
      <c r="H86" s="157"/>
      <c r="I86" s="157"/>
      <c r="J86" s="158"/>
      <c r="K86" s="158"/>
      <c r="L86" s="158"/>
      <c r="M86" s="159">
        <f>M80+M40</f>
        <v>633.75</v>
      </c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  <c r="AP86" s="159"/>
      <c r="AQ86" s="159" t="e">
        <f>AQ80+AQ40</f>
        <v>#REF!</v>
      </c>
      <c r="AR86" s="159" t="e">
        <f>AR80+AR40</f>
        <v>#REF!</v>
      </c>
      <c r="AS86" s="159"/>
      <c r="AT86" s="159">
        <f>AT80+AT40</f>
        <v>12</v>
      </c>
      <c r="AU86" s="160" t="s">
        <v>256</v>
      </c>
      <c r="AV86" s="159" t="e">
        <f>AV80+AV40</f>
        <v>#REF!</v>
      </c>
      <c r="AW86" s="159"/>
      <c r="AX86" s="159"/>
      <c r="AY86" s="159"/>
      <c r="AZ86" s="159"/>
      <c r="BA86" s="159"/>
      <c r="BB86" s="159"/>
      <c r="BC86" s="159" t="e">
        <f t="shared" ref="BC86:BE87" si="36">BC80+BC40</f>
        <v>#REF!</v>
      </c>
      <c r="BD86" s="159" t="e">
        <f t="shared" si="36"/>
        <v>#REF!</v>
      </c>
      <c r="BE86" s="159" t="e">
        <f t="shared" si="36"/>
        <v>#REF!</v>
      </c>
      <c r="BF86" s="161" t="s">
        <v>257</v>
      </c>
    </row>
    <row r="87" spans="2:58" ht="14">
      <c r="B87" s="389"/>
      <c r="C87" s="156"/>
      <c r="D87" s="157"/>
      <c r="E87" s="157"/>
      <c r="F87" s="157"/>
      <c r="G87" s="157"/>
      <c r="H87" s="157"/>
      <c r="I87" s="157"/>
      <c r="J87" s="158"/>
      <c r="K87" s="158"/>
      <c r="L87" s="158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59"/>
      <c r="AO87" s="159"/>
      <c r="AP87" s="159"/>
      <c r="AQ87" s="159"/>
      <c r="AR87" s="159"/>
      <c r="AS87" s="159"/>
      <c r="AT87" s="159"/>
      <c r="AU87" s="160"/>
      <c r="AV87" s="159" t="e">
        <f>AV81+AV41</f>
        <v>#REF!</v>
      </c>
      <c r="AW87" s="159"/>
      <c r="AX87" s="159"/>
      <c r="AY87" s="159"/>
      <c r="AZ87" s="159"/>
      <c r="BA87" s="159"/>
      <c r="BB87" s="159"/>
      <c r="BC87" s="159" t="e">
        <f t="shared" si="36"/>
        <v>#REF!</v>
      </c>
      <c r="BD87" s="159" t="e">
        <f t="shared" si="36"/>
        <v>#REF!</v>
      </c>
      <c r="BE87" s="159" t="e">
        <f t="shared" si="36"/>
        <v>#REF!</v>
      </c>
      <c r="BF87" s="161" t="s">
        <v>258</v>
      </c>
    </row>
    <row r="88" spans="2:58" ht="14">
      <c r="B88" s="390"/>
      <c r="C88" s="162"/>
      <c r="D88" s="163"/>
      <c r="E88" s="163"/>
      <c r="F88" s="163"/>
      <c r="G88" s="163"/>
      <c r="H88" s="163"/>
      <c r="I88" s="163"/>
      <c r="J88" s="164"/>
      <c r="K88" s="164"/>
      <c r="L88" s="165"/>
      <c r="M88" s="165">
        <v>720</v>
      </c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165"/>
      <c r="AM88" s="165"/>
      <c r="AN88" s="165"/>
      <c r="AO88" s="165"/>
      <c r="AP88" s="165"/>
      <c r="AQ88" s="165">
        <v>1080</v>
      </c>
      <c r="AR88" s="165">
        <v>1800</v>
      </c>
      <c r="AS88" s="165"/>
      <c r="AT88" s="165">
        <v>60</v>
      </c>
      <c r="AU88" s="166" t="s">
        <v>259</v>
      </c>
      <c r="AV88" s="165">
        <v>720</v>
      </c>
      <c r="AW88" s="165"/>
      <c r="AX88" s="165"/>
      <c r="AY88" s="165"/>
      <c r="AZ88" s="165"/>
      <c r="BA88" s="165"/>
      <c r="BB88" s="165"/>
      <c r="BC88" s="165">
        <v>720</v>
      </c>
      <c r="BD88" s="165">
        <v>720</v>
      </c>
      <c r="BE88" s="165">
        <v>60</v>
      </c>
      <c r="BF88" s="167" t="s">
        <v>259</v>
      </c>
    </row>
    <row r="91" spans="2:58" ht="14">
      <c r="AU91" s="5"/>
      <c r="AV91" s="168"/>
      <c r="AW91" s="168"/>
      <c r="AX91" s="168"/>
      <c r="AY91" s="168"/>
      <c r="AZ91" s="168"/>
      <c r="BA91" s="168"/>
      <c r="BB91" s="168"/>
      <c r="BC91" s="168"/>
      <c r="BD91" s="168"/>
      <c r="BE91" s="5"/>
      <c r="BF91" s="5"/>
    </row>
  </sheetData>
  <mergeCells count="225">
    <mergeCell ref="BE25:BE30"/>
    <mergeCell ref="BF25:BF30"/>
    <mergeCell ref="J27:J28"/>
    <mergeCell ref="M27:M28"/>
    <mergeCell ref="AU31:AU33"/>
    <mergeCell ref="AV31:AV33"/>
    <mergeCell ref="AW31:AW33"/>
    <mergeCell ref="AX31:AX33"/>
    <mergeCell ref="AY31:AY33"/>
    <mergeCell ref="AZ31:AZ33"/>
    <mergeCell ref="BA31:BA33"/>
    <mergeCell ref="BB31:BB33"/>
    <mergeCell ref="BC31:BC33"/>
    <mergeCell ref="BD31:BD33"/>
    <mergeCell ref="BE31:BE33"/>
    <mergeCell ref="BF31:BF33"/>
    <mergeCell ref="AW72:AW75"/>
    <mergeCell ref="AX72:AX75"/>
    <mergeCell ref="AY72:AY75"/>
    <mergeCell ref="AZ72:AZ75"/>
    <mergeCell ref="BA72:BA75"/>
    <mergeCell ref="BB72:BB75"/>
    <mergeCell ref="BF72:BF75"/>
    <mergeCell ref="F25:F30"/>
    <mergeCell ref="G25:G30"/>
    <mergeCell ref="H25:H30"/>
    <mergeCell ref="I25:I30"/>
    <mergeCell ref="AQ25:AQ28"/>
    <mergeCell ref="AR25:AR28"/>
    <mergeCell ref="AS25:AS28"/>
    <mergeCell ref="AU25:AU28"/>
    <mergeCell ref="AV25:AV30"/>
    <mergeCell ref="AW25:AW30"/>
    <mergeCell ref="AX25:AX30"/>
    <mergeCell ref="AY25:AY30"/>
    <mergeCell ref="AZ25:AZ30"/>
    <mergeCell ref="BA25:BA30"/>
    <mergeCell ref="BB25:BB30"/>
    <mergeCell ref="BC25:BC30"/>
    <mergeCell ref="BD25:BD30"/>
    <mergeCell ref="AR1:AU1"/>
    <mergeCell ref="AR2:AU2"/>
    <mergeCell ref="AV2:BF2"/>
    <mergeCell ref="BG3:BL3"/>
    <mergeCell ref="BM3:BQ3"/>
    <mergeCell ref="BR3:BV3"/>
    <mergeCell ref="E5:E11"/>
    <mergeCell ref="F5:F8"/>
    <mergeCell ref="G5:H8"/>
    <mergeCell ref="I5:I8"/>
    <mergeCell ref="F9:F11"/>
    <mergeCell ref="G9:H11"/>
    <mergeCell ref="I9:I11"/>
    <mergeCell ref="AV8:AV10"/>
    <mergeCell ref="AW8:AW10"/>
    <mergeCell ref="AV5:AV7"/>
    <mergeCell ref="AW5:AW7"/>
    <mergeCell ref="AX5:AX7"/>
    <mergeCell ref="AY5:AY7"/>
    <mergeCell ref="AZ5:AZ7"/>
    <mergeCell ref="BA5:BA7"/>
    <mergeCell ref="BD8:BD10"/>
    <mergeCell ref="BE8:BE10"/>
    <mergeCell ref="BF8:BF10"/>
    <mergeCell ref="BW3:CA3"/>
    <mergeCell ref="B4:B88"/>
    <mergeCell ref="C4:C42"/>
    <mergeCell ref="G4:H4"/>
    <mergeCell ref="AT5:AT12"/>
    <mergeCell ref="D4:D12"/>
    <mergeCell ref="E13:E17"/>
    <mergeCell ref="F13:F14"/>
    <mergeCell ref="G13:H14"/>
    <mergeCell ref="I13:I14"/>
    <mergeCell ref="F15:F17"/>
    <mergeCell ref="G15:H17"/>
    <mergeCell ref="I15:I17"/>
    <mergeCell ref="D13:D17"/>
    <mergeCell ref="E46:E52"/>
    <mergeCell ref="F46:F47"/>
    <mergeCell ref="G46:H47"/>
    <mergeCell ref="I46:I47"/>
    <mergeCell ref="G48:H48"/>
    <mergeCell ref="BB5:BB7"/>
    <mergeCell ref="BC5:BC7"/>
    <mergeCell ref="BD5:BD7"/>
    <mergeCell ref="BE5:BE7"/>
    <mergeCell ref="BF5:BF7"/>
    <mergeCell ref="AV11:AV12"/>
    <mergeCell ref="AW11:AW12"/>
    <mergeCell ref="AX11:AX12"/>
    <mergeCell ref="AY11:AY12"/>
    <mergeCell ref="AX8:AX10"/>
    <mergeCell ref="AY8:AY10"/>
    <mergeCell ref="AZ8:AZ10"/>
    <mergeCell ref="BA8:BA10"/>
    <mergeCell ref="BB8:BB10"/>
    <mergeCell ref="BC8:BC10"/>
    <mergeCell ref="BF11:BF12"/>
    <mergeCell ref="AZ11:AZ12"/>
    <mergeCell ref="BA11:BA12"/>
    <mergeCell ref="BB11:BB12"/>
    <mergeCell ref="BC11:BC12"/>
    <mergeCell ref="BD11:BD12"/>
    <mergeCell ref="BE11:BE12"/>
    <mergeCell ref="BB13:BB15"/>
    <mergeCell ref="BC13:BC15"/>
    <mergeCell ref="BD13:BD15"/>
    <mergeCell ref="BE13:BE15"/>
    <mergeCell ref="BF13:BF15"/>
    <mergeCell ref="AV16:AV18"/>
    <mergeCell ref="AW16:AW18"/>
    <mergeCell ref="AV13:AV15"/>
    <mergeCell ref="AW13:AW15"/>
    <mergeCell ref="AX13:AX15"/>
    <mergeCell ref="AY13:AY15"/>
    <mergeCell ref="AZ13:AZ15"/>
    <mergeCell ref="BA13:BA15"/>
    <mergeCell ref="AT13:AT18"/>
    <mergeCell ref="BD16:BD18"/>
    <mergeCell ref="BE16:BE18"/>
    <mergeCell ref="BF16:BF18"/>
    <mergeCell ref="AX16:AX18"/>
    <mergeCell ref="AY16:AY18"/>
    <mergeCell ref="AZ16:AZ18"/>
    <mergeCell ref="BA16:BA18"/>
    <mergeCell ref="BB16:BB18"/>
    <mergeCell ref="BC16:BC18"/>
    <mergeCell ref="D24:D33"/>
    <mergeCell ref="E25:E33"/>
    <mergeCell ref="AT25:AT33"/>
    <mergeCell ref="D45:D53"/>
    <mergeCell ref="C45:C82"/>
    <mergeCell ref="G45:H45"/>
    <mergeCell ref="AT46:AT53"/>
    <mergeCell ref="BB46:BB48"/>
    <mergeCell ref="BC46:BC48"/>
    <mergeCell ref="G49:H49"/>
    <mergeCell ref="F50:F52"/>
    <mergeCell ref="G50:H52"/>
    <mergeCell ref="I50:I52"/>
    <mergeCell ref="AV52:AV53"/>
    <mergeCell ref="AW52:AW53"/>
    <mergeCell ref="AX52:AX53"/>
    <mergeCell ref="AY52:AY53"/>
    <mergeCell ref="AT54:AT62"/>
    <mergeCell ref="AV60:AV62"/>
    <mergeCell ref="AW60:AW62"/>
    <mergeCell ref="AX60:AX62"/>
    <mergeCell ref="AY60:AY62"/>
    <mergeCell ref="AV57:AV59"/>
    <mergeCell ref="AW57:AW59"/>
    <mergeCell ref="BD46:BD48"/>
    <mergeCell ref="BE46:BE48"/>
    <mergeCell ref="BF46:BF48"/>
    <mergeCell ref="AV49:AV51"/>
    <mergeCell ref="AV46:AV48"/>
    <mergeCell ref="AW46:AW48"/>
    <mergeCell ref="AX46:AX48"/>
    <mergeCell ref="AY46:AY48"/>
    <mergeCell ref="AZ46:AZ48"/>
    <mergeCell ref="BA46:BA48"/>
    <mergeCell ref="BF49:BF51"/>
    <mergeCell ref="AX49:AX51"/>
    <mergeCell ref="AY49:AY51"/>
    <mergeCell ref="AZ49:AZ51"/>
    <mergeCell ref="BA49:BA51"/>
    <mergeCell ref="BB49:BB51"/>
    <mergeCell ref="BC49:BC51"/>
    <mergeCell ref="BF52:BF53"/>
    <mergeCell ref="AZ52:AZ53"/>
    <mergeCell ref="BA52:BA53"/>
    <mergeCell ref="BB52:BB53"/>
    <mergeCell ref="BC52:BC53"/>
    <mergeCell ref="BD52:BD53"/>
    <mergeCell ref="BE52:BE53"/>
    <mergeCell ref="AW49:AW51"/>
    <mergeCell ref="BC54:BC56"/>
    <mergeCell ref="BD54:BD56"/>
    <mergeCell ref="BD49:BD51"/>
    <mergeCell ref="BE49:BE51"/>
    <mergeCell ref="BE54:BE56"/>
    <mergeCell ref="BF54:BF56"/>
    <mergeCell ref="AW54:AW56"/>
    <mergeCell ref="AX54:AX56"/>
    <mergeCell ref="AY54:AY56"/>
    <mergeCell ref="AZ54:AZ56"/>
    <mergeCell ref="BA54:BA56"/>
    <mergeCell ref="BB54:BB56"/>
    <mergeCell ref="BD57:BD59"/>
    <mergeCell ref="BE57:BE59"/>
    <mergeCell ref="BF57:BF59"/>
    <mergeCell ref="AX57:AX59"/>
    <mergeCell ref="AY57:AY59"/>
    <mergeCell ref="AZ57:AZ59"/>
    <mergeCell ref="BA57:BA59"/>
    <mergeCell ref="BB57:BB59"/>
    <mergeCell ref="BC57:BC59"/>
    <mergeCell ref="F69:F71"/>
    <mergeCell ref="F72:F73"/>
    <mergeCell ref="AV72:AV73"/>
    <mergeCell ref="D54:D62"/>
    <mergeCell ref="E54:E61"/>
    <mergeCell ref="F54:F58"/>
    <mergeCell ref="G54:H58"/>
    <mergeCell ref="I54:I58"/>
    <mergeCell ref="F59:F61"/>
    <mergeCell ref="G59:H61"/>
    <mergeCell ref="I59:I61"/>
    <mergeCell ref="D68:D75"/>
    <mergeCell ref="E69:E75"/>
    <mergeCell ref="G69:G71"/>
    <mergeCell ref="H69:H71"/>
    <mergeCell ref="I69:I71"/>
    <mergeCell ref="AV54:AV56"/>
    <mergeCell ref="BF60:BF62"/>
    <mergeCell ref="AZ60:AZ62"/>
    <mergeCell ref="BA60:BA62"/>
    <mergeCell ref="BB60:BB62"/>
    <mergeCell ref="BC60:BC62"/>
    <mergeCell ref="BD60:BD62"/>
    <mergeCell ref="BE60:BE62"/>
    <mergeCell ref="BC72:BC73"/>
    <mergeCell ref="BD72:BD73"/>
    <mergeCell ref="BE69:BE75"/>
  </mergeCells>
  <dataValidations count="5">
    <dataValidation type="list" allowBlank="1" sqref="BN5:BO18 BS5:BT18 BX5:BY18 BN25:BO33 BS25:BT33 BX25:BY33 BN69:BO73 BS69:BT73 BX69:BY73 BJ5:BJ18 BJ25:BJ33 BJ69:BJ73 BJ46:BJ62 BX46:BY62 BS46:BT62 BN46:BO62" xr:uid="{3B3B3EDD-1727-40A4-B495-3A8644E20496}">
      <formula1>"choisir...,Illustration du cours,Cas d'étude en TD,Cas d'étude en TP,evaluation d'un concept"</formula1>
    </dataValidation>
    <dataValidation type="list" allowBlank="1" showInputMessage="1" prompt="Cliquez ici et saisissez une valeur dans la liste des éléments" sqref="BG5:BG18 BG25:BG33 BG69:BG73 BG46:BG62" xr:uid="{9EA8EF95-E629-4309-AC8F-594978BADF93}">
      <formula1>"choisir...,CM/TD/TP classique,APP,Etude de cas,Dispositf hybride,CBL,Evaluation par les pairs,porfolio,Réalité Virtuelle ou augmentée,autre"</formula1>
    </dataValidation>
    <dataValidation type="list" allowBlank="1" sqref="BH5:BH18 BH25:BH33 BH69:BH73 BH46:BH62" xr:uid="{C2E00705-815B-437A-B2B9-77AFFE7CD001}">
      <formula1>"choisir,par l'interdisciplinarité,par l'interscience,par un travail en groupe au sein de la promo,par un travail en groupe interpromo/interdepartement,par un travail proposé par acteur socio-économique"</formula1>
    </dataValidation>
    <dataValidation type="list" allowBlank="1" showErrorMessage="1" sqref="BI5:BI18 BI25:BI33 BI69:BI73 BI46:BI62" xr:uid="{B80305B7-EA1C-47A5-9032-3EDE12C6F16F}">
      <formula1>"choisir,oral et supports en français,oral et supports en anglais,oral en anglais et supports en francais,oral en francais et supports en anglais"</formula1>
    </dataValidation>
    <dataValidation type="list" allowBlank="1" sqref="BM5:BM18 BR5:BR18 BW5:BW18 BM25:BM33 BR25:BR33 BW25:BW33 BM69:BM73 BR69:BR73 BW69:BW73 BW46:BW62 BR46:BR62 BM46:BM62" xr:uid="{03E7E2BF-B877-4D0C-B822-0BC00C19D877}">
      <formula1>"choisir...,Oui,Non"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22A9C58D3457439263F44CE3CB369C" ma:contentTypeVersion="8" ma:contentTypeDescription="Crée un document." ma:contentTypeScope="" ma:versionID="9e17a3547cf4ac47cd201ac0a16adee1">
  <xsd:schema xmlns:xsd="http://www.w3.org/2001/XMLSchema" xmlns:xs="http://www.w3.org/2001/XMLSchema" xmlns:p="http://schemas.microsoft.com/office/2006/metadata/properties" xmlns:ns2="e88e5125-d72a-4adc-a079-7300296fc498" xmlns:ns3="4a763b2a-daf4-482e-8a17-3f7ccaa618c0" targetNamespace="http://schemas.microsoft.com/office/2006/metadata/properties" ma:root="true" ma:fieldsID="3018f1bb6171498d185fce1bfa1395d9" ns2:_="" ns3:_="">
    <xsd:import namespace="e88e5125-d72a-4adc-a079-7300296fc498"/>
    <xsd:import namespace="4a763b2a-daf4-482e-8a17-3f7ccaa618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personnes" minOccurs="0"/>
                <xsd:element ref="ns2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e5125-d72a-4adc-a079-7300296fc4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ersonnes" ma:index="14" nillable="true" ma:displayName="personnes" ma:format="Dropdown" ma:list="UserInfo" ma:SharePointGroup="0" ma:internalName="personne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st" ma:index="15" nillable="true" ma:displayName="test" ma:default="1" ma:format="Dropdown" ma:internalName="tes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63b2a-daf4-482e-8a17-3f7ccaa618c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e88e5125-d72a-4adc-a079-7300296fc498">true</test>
    <personnes xmlns="e88e5125-d72a-4adc-a079-7300296fc498">
      <UserInfo>
        <DisplayName/>
        <AccountId xsi:nil="true"/>
        <AccountType/>
      </UserInfo>
    </personnes>
  </documentManagement>
</p:properties>
</file>

<file path=customXml/itemProps1.xml><?xml version="1.0" encoding="utf-8"?>
<ds:datastoreItem xmlns:ds="http://schemas.openxmlformats.org/officeDocument/2006/customXml" ds:itemID="{455B8D51-5296-4C48-9584-ECC30D7BA5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8e5125-d72a-4adc-a079-7300296fc498"/>
    <ds:schemaRef ds:uri="4a763b2a-daf4-482e-8a17-3f7ccaa618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8C461E-6E85-47BE-B8C9-1145493890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A839C1-FACF-4144-85B7-9E2910E036DF}">
  <ds:schemaRefs>
    <ds:schemaRef ds:uri="http://schemas.microsoft.com/office/2006/metadata/properties"/>
    <ds:schemaRef ds:uri="http://schemas.microsoft.com/office/infopath/2007/PartnerControls"/>
    <ds:schemaRef ds:uri="e88e5125-d72a-4adc-a079-7300296fc49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4A IR-SC_FISE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Elodie Chanthery</cp:lastModifiedBy>
  <cp:revision/>
  <dcterms:created xsi:type="dcterms:W3CDTF">2024-04-26T07:26:15Z</dcterms:created>
  <dcterms:modified xsi:type="dcterms:W3CDTF">2024-07-15T10:11:51Z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0x0101005322A9C58D3457439263F44CE3CB369C</vt:lpwstr>
  </property>
</Properties>
</file>